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1760" tabRatio="945" firstSheet="3" activeTab="7"/>
  </bookViews>
  <sheets>
    <sheet name="DETALLE GORES" sheetId="4" state="hidden" r:id="rId1"/>
    <sheet name="02-2 (Sub 24) 2.1" sheetId="6" state="hidden" r:id="rId2"/>
    <sheet name="2.1 (Sub. 24) 1° Trimest 2018" sheetId="18" r:id="rId3"/>
    <sheet name="3.5 (Sub 29) 1° Trimestre 2018 " sheetId="7" r:id="rId4"/>
    <sheet name="4.2.1 (Sub 31) 1°Trimestre 2018" sheetId="19" r:id="rId5"/>
    <sheet name="5.5 (Sub 33) 1°Trimestre 2018" sheetId="16" r:id="rId6"/>
    <sheet name="5.6 (Sub 33) 1°Trimestre 2018 " sheetId="10" r:id="rId7"/>
    <sheet name="04 (29, 31 y 33) 1°Trim. 2018" sheetId="15" r:id="rId8"/>
    <sheet name="13 (FNDR) 1° Trimestre 2018" sheetId="20" r:id="rId9"/>
  </sheets>
  <definedNames>
    <definedName name="_xlnm._FilterDatabase" localSheetId="7" hidden="1">'04 (29, 31 y 33) 1°Trim. 2018'!$A$15:$J$360</definedName>
    <definedName name="_xlnm._FilterDatabase" localSheetId="3" hidden="1">'3.5 (Sub 29) 1° Trimestre 2018 '!$B$18:$C$18</definedName>
    <definedName name="_xlnm._FilterDatabase" localSheetId="5" hidden="1">'5.5 (Sub 33) 1°Trimestre 2018'!$A$16:$D$16</definedName>
    <definedName name="_xlnm.Print_Titles" localSheetId="7">'04 (29, 31 y 33) 1°Trim. 2018'!$15:$15</definedName>
  </definedNames>
  <calcPr calcId="145621"/>
</workbook>
</file>

<file path=xl/calcChain.xml><?xml version="1.0" encoding="utf-8"?>
<calcChain xmlns="http://schemas.openxmlformats.org/spreadsheetml/2006/main">
  <c r="G360" i="15" l="1"/>
  <c r="H360" i="15"/>
  <c r="F360" i="15" l="1"/>
  <c r="J76" i="15" l="1"/>
  <c r="J71" i="15"/>
  <c r="J167" i="15" l="1"/>
  <c r="J166" i="15"/>
  <c r="J165" i="15"/>
  <c r="J164" i="15"/>
  <c r="J162" i="15"/>
  <c r="J152" i="15"/>
  <c r="J150" i="15"/>
  <c r="J146" i="15"/>
  <c r="J145" i="15"/>
  <c r="J129" i="15"/>
  <c r="J128" i="15"/>
  <c r="J127" i="15"/>
  <c r="J122" i="15"/>
  <c r="J118" i="15"/>
  <c r="J117" i="15"/>
  <c r="J116" i="15"/>
  <c r="J114" i="15"/>
  <c r="J112" i="15"/>
  <c r="J110" i="15"/>
  <c r="J108" i="15"/>
  <c r="J105" i="15"/>
  <c r="J104" i="15"/>
  <c r="J103" i="15"/>
  <c r="J101" i="15"/>
  <c r="J100" i="15"/>
  <c r="J98" i="15"/>
  <c r="J94" i="15"/>
  <c r="J88" i="15"/>
  <c r="J87" i="15"/>
  <c r="J86" i="15"/>
  <c r="J84" i="15"/>
  <c r="J82" i="15"/>
  <c r="J81" i="15"/>
  <c r="J80" i="15"/>
  <c r="J78" i="15"/>
  <c r="J77" i="15"/>
  <c r="J72" i="15" l="1"/>
  <c r="J68" i="15"/>
  <c r="J67" i="15"/>
  <c r="J66" i="15"/>
  <c r="J64" i="15"/>
  <c r="J63" i="15"/>
  <c r="J61" i="15"/>
  <c r="J58" i="15"/>
  <c r="J53" i="15"/>
  <c r="J47" i="15"/>
  <c r="J42" i="15"/>
  <c r="J41" i="15"/>
  <c r="J40" i="15"/>
</calcChain>
</file>

<file path=xl/comments1.xml><?xml version="1.0" encoding="utf-8"?>
<comments xmlns="http://schemas.openxmlformats.org/spreadsheetml/2006/main">
  <authors>
    <author>jmoncada</author>
  </authors>
  <commentList>
    <comment ref="D19" authorId="0">
      <text>
        <r>
          <rPr>
            <b/>
            <sz val="9"/>
            <color indexed="81"/>
            <rFont val="Tahoma"/>
            <family val="2"/>
          </rPr>
          <t>jmoncada:</t>
        </r>
        <r>
          <rPr>
            <sz val="9"/>
            <color indexed="81"/>
            <rFont val="Tahoma"/>
            <family val="2"/>
          </rPr>
          <t xml:space="preserve">
Proyecto con saldo para ejecutar </t>
        </r>
      </text>
    </comment>
  </commentList>
</comments>
</file>

<file path=xl/sharedStrings.xml><?xml version="1.0" encoding="utf-8"?>
<sst xmlns="http://schemas.openxmlformats.org/spreadsheetml/2006/main" count="1653" uniqueCount="517">
  <si>
    <r>
      <t xml:space="preserve">Glosa </t>
    </r>
    <r>
      <rPr>
        <b/>
        <sz val="11"/>
        <color theme="3" tint="0.39997558519241921"/>
        <rFont val="Verdana"/>
        <family val="2"/>
      </rPr>
      <t>02 -2 (Subtítulo 24) 2.1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</si>
  <si>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Subvención a las actividades culturales; actividades deportivas y del Programa Elige Vivir Sano; actividades de seguridad ciudadana, actividades de carácter social y rehabilitación de drogas, que efectúen las municipalidades, otras entidades públicas y/o instituciones privadas sin fines de lucro.</t>
  </si>
  <si>
    <t>Requerimiento:</t>
  </si>
  <si>
    <r>
      <t xml:space="preserve">Dentro de los treinta días siguientes al término del trimestre respectivo, la SUBDERE deberá remitir información consolidada de todas las regiones </t>
    </r>
    <r>
      <rPr>
        <sz val="10"/>
        <color theme="1"/>
        <rFont val="Verdana"/>
        <family val="2"/>
      </rPr>
      <t>a la Comisión Especial Mixta de Presupuestos</t>
    </r>
    <r>
      <rPr>
        <sz val="10"/>
        <rFont val="Verdana"/>
        <family val="2"/>
      </rPr>
      <t xml:space="preserve"> y publicarla en su página web.</t>
    </r>
  </si>
  <si>
    <t>Periodicidad:</t>
  </si>
  <si>
    <t>Trimestral</t>
  </si>
  <si>
    <t>Comuna</t>
  </si>
  <si>
    <t xml:space="preserve">Nombre de la Actividad </t>
  </si>
  <si>
    <t>Institución Beneficiada con la Transferencia</t>
  </si>
  <si>
    <t>Monto Transferencia M$</t>
  </si>
  <si>
    <r>
      <t xml:space="preserve">Glosa </t>
    </r>
    <r>
      <rPr>
        <b/>
        <sz val="11"/>
        <color theme="3" tint="0.39997558519241921"/>
        <rFont val="Verdana"/>
        <family val="2"/>
      </rPr>
      <t>02 -3 (Subtítulo 29) 3.5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</si>
  <si>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Derechos de Aprovechamiento de Aguas para Comités o Cooperativas de Agua Potable Rural existentes o Sistemas de Abastos de Agua.</t>
  </si>
  <si>
    <t>Dentro de los cuarenta y cinco días siguientes al término del trimestre respectivo, la SUBDERE deberá publicar un consolidado en su página web.</t>
  </si>
  <si>
    <t>Listado de beneficiarios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</si>
  <si>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5.1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</si>
  <si>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 xml:space="preserve">Transferencias a instituciones cuyos presupuestos se aprueben en esta ley, incluyendo al Instituto de Investigaciones Agropecuarias, Instituto Forestal y el Centro de Información de Recursos Naturales, para el financiamiento de proyectos de telecomunicaciones o programas de de mejoramiento de la calidad de la educación, de promoción del turismo, de saneamiento de títulos, de innovación para la competitividad, de gestión de la calidad, de conservación y recuperación del medio ambiente y de fomento productivo (incluso los destinados a concursos de riego), científico o tecnológico, de los programas de subsidio de recambio de calefactores que ejecute el Ministerio del Medio Ambiente, del Programa Chile Atiende, y de capacitación en las materias señaladas. </t>
  </si>
  <si>
    <t>Dentro de los treinta días siguientes al término del semestre respectivo, la SUBDERE deberá publicar un consolidado en su página web.</t>
  </si>
  <si>
    <t>Semestral</t>
  </si>
  <si>
    <t>Producto y aplicabilidad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</si>
  <si>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5.2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Magallanesy Antártica Chilena. </t>
    </r>
  </si>
  <si>
    <t>Transferencias a las instituciones elegibles para financiamiento del Fondo de Innovación para la Competitividad y a las Corporaciones de Desarrollo constituidas con participación del Gobierno Regional, para la elaboración de estudios e investigaciones según la Resolución Nº277 de 2011, y sus modificaciones, de la Subsecretaría de Desarrollo Regional y Administrativo y Subsecretaría de Economía y Empresas de Menor Tamaño, y sus modificaciones.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</si>
  <si>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5.5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</si>
  <si>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Transferencias para la puesta en valor de inmuebles y bienes muebles declarados monumentos nacionales de propiedad o usufructo de instituciones privadas sin fines de lucro.</t>
  </si>
  <si>
    <t>Dentro de los treinta días siguientes al término del trimestre respectivo, la SUBDERE deberá publicar un consolidado en su página web.</t>
  </si>
  <si>
    <t>Nombre Monumento Nacional Inmueble Intervenido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</si>
  <si>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5.6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</si>
  <si>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Transferencias a los programas Dirección de Obras Hidráulicas y Agua Potable Rural de la Dirección General de Obras Públicas.</t>
  </si>
  <si>
    <t>Obra ejecutada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</si>
  <si>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04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</si>
  <si>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 xml:space="preserve">Adquisiciones de activos no financieros, iniciativas de inversión e ítems de transferencias a otras instituciones, con cargo a los ítem de los subtítulos 29, 31 y 33 respectivamente, identificados con montos menores a los costos aprobados por el Consejo Regional. </t>
  </si>
  <si>
    <t>Proyecto</t>
  </si>
  <si>
    <t>Tiempo esperado de ejecución</t>
  </si>
  <si>
    <t>Monto  M$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</si>
  <si>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08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</si>
  <si>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Cartera de proyectos financiada con cargo a programas de inversión de los Gobiernos Regionales publicada mensualmente en sus respectivas páginas web.</t>
  </si>
  <si>
    <t>Estado de avance de la ejecución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</si>
  <si>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09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</si>
  <si>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Adquisiciones de activos no financieros del subtítulo 29, proyectos menores de 2.000 UTM, mantención o conservación de infraestructura pública y los programas ejecutados a través del subtítulo 33 financiados con cargo a los presupuestos de los Gobiernos Regionales, con ingreso al Banco Integrado de Proyectos y que desarrollen planes de intervención en Comunidades Indígenas.</t>
  </si>
  <si>
    <t>Tipología de proyecto</t>
  </si>
  <si>
    <t>Entidad</t>
  </si>
  <si>
    <t>Región</t>
  </si>
  <si>
    <t>Gasto M$</t>
  </si>
  <si>
    <r>
      <t xml:space="preserve">Glosa </t>
    </r>
    <r>
      <rPr>
        <b/>
        <sz val="10"/>
        <color theme="3" tint="0.39997558519241921"/>
        <rFont val="Verdana"/>
        <family val="2"/>
      </rPr>
      <t>02 -2 (Subtítulo 24) 2.1</t>
    </r>
    <r>
      <rPr>
        <b/>
        <sz val="10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</si>
  <si>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Transferencias a los programas Dirección de Obras Hidráulicas y Agua Potable Rural de la Dirección General de Obras Públicas para financiar la ejecución de obras, incluso aquellas que se decida ejecutar por administración directa, que atiendan situaciones de emergencia o zonas de escasez hídrica, calificadas por parte del Ministerio de Obras Públicas.</t>
  </si>
  <si>
    <t xml:space="preserve">Transferencias para la elaboración de expedientes de declaratoria de monumento nacional y para la protección y puesta en valor de inmuebles y bienes muebles declarados monumentos nacionales
</t>
  </si>
  <si>
    <t>NOMBRE INICIATIVA DE INVERSION</t>
  </si>
  <si>
    <t>SUBTITULO</t>
  </si>
  <si>
    <t>REGION</t>
  </si>
  <si>
    <t>COMUNA</t>
  </si>
  <si>
    <t>Glosa 04 (Subtítulos 29, 31 y 33) Común para todos los Programas 02 de los Gobiernos Regionales y Programa 03 del Gobierno Regional de Magallanes</t>
  </si>
  <si>
    <t>Glosa 02-5-5.5 (Subtítulo 33) Común para todos los Programas 02 de los Gobiernos Regionales y Programa 03 del Gobierno Regional de Magallanes</t>
  </si>
  <si>
    <t>Glosa 02-3-3.5(Subtítulo 29)  Comunes a todos los Programas 02 de los Gobiernos Regionales y para el Programa 03 del Gobierno Regional de Magallanes.</t>
  </si>
  <si>
    <t>Glosa 02-5-5.6 (Subtítulo 33) Común para todos los Programas 02 de los Gobiernos Regionales y Programa 03 del Gobierno Regional de Magallanes</t>
  </si>
  <si>
    <t>BIP</t>
  </si>
  <si>
    <t>COSTO TOTAL  M$</t>
  </si>
  <si>
    <t>Nombre Iniciativa y/o Nobre Benbeficiario</t>
  </si>
  <si>
    <t>Institucion Beneficiada</t>
  </si>
  <si>
    <t>Nombre Iniciativa y/o Nombre Beneficiario y/o Obra ejecutada</t>
  </si>
  <si>
    <t>BIP/Codigo</t>
  </si>
  <si>
    <t>Nombre Iniciativa</t>
  </si>
  <si>
    <t>Monto Transferido M$</t>
  </si>
  <si>
    <t xml:space="preserve">BIP/ CODIGO </t>
  </si>
  <si>
    <t>REGIÓN</t>
  </si>
  <si>
    <r>
      <t>Las adquisiciones de activos no financieros, iniciativas de inversión y los ítems de transferencias a otras instituciones, que se creen con cargo a los ítem de los subtítulos</t>
    </r>
    <r>
      <rPr>
        <b/>
        <sz val="10"/>
        <color theme="3"/>
        <rFont val="Verdana"/>
        <family val="2"/>
      </rPr>
      <t xml:space="preserve"> 29, 31 y 33</t>
    </r>
    <r>
      <rPr>
        <sz val="10"/>
        <color theme="3"/>
        <rFont val="Verdana"/>
        <family val="2"/>
      </rPr>
      <t>, respectivamente, podrán identificarse con montos menores a los costos totales aprobados por el Consejo Regional.</t>
    </r>
  </si>
  <si>
    <t>MONTO COMPROMETIDO PARA EL AÑO M$</t>
  </si>
  <si>
    <t>MONTO DEVENGADO M$ (Gasto)</t>
  </si>
  <si>
    <t>Es FAR</t>
  </si>
  <si>
    <t>TIEMPO ESPERADO DE EJECUCION (Días) o Fecha de Termino esperada.</t>
  </si>
  <si>
    <t>R. METROPOLITANA</t>
  </si>
  <si>
    <t>REGIONAL</t>
  </si>
  <si>
    <t>MACUL</t>
  </si>
  <si>
    <t>PUENTE ALTO</t>
  </si>
  <si>
    <t xml:space="preserve">LA FLORIDA </t>
  </si>
  <si>
    <t>PUDAHUEL</t>
  </si>
  <si>
    <t>ALHUE</t>
  </si>
  <si>
    <t>EL BOSQUE</t>
  </si>
  <si>
    <t>LO BARNECHEA</t>
  </si>
  <si>
    <t>PADRE HURTADO</t>
  </si>
  <si>
    <t>TALAGANTE</t>
  </si>
  <si>
    <t>BUIN</t>
  </si>
  <si>
    <t xml:space="preserve">CURACAVI </t>
  </si>
  <si>
    <t>PAINE</t>
  </si>
  <si>
    <t>PEÑAFLOR</t>
  </si>
  <si>
    <t>CALERA DE TANGO</t>
  </si>
  <si>
    <t>MARIA PINTO</t>
  </si>
  <si>
    <t>SAN BERNARDO</t>
  </si>
  <si>
    <t>PIRQUE</t>
  </si>
  <si>
    <t>LO PRADO</t>
  </si>
  <si>
    <t>INDEPENDENCIA</t>
  </si>
  <si>
    <t>ISLA DE MAIPO</t>
  </si>
  <si>
    <t xml:space="preserve">LA GRANJA </t>
  </si>
  <si>
    <t>GORE</t>
  </si>
  <si>
    <t>LA CISTERNA</t>
  </si>
  <si>
    <t>ADQUISICION Y DES. PROGR. Y SIST. Y MEJOR.REDES Y PLATAF.TECNOLÓGICA</t>
  </si>
  <si>
    <t>ADQUISICION DE EQUIPOS DE TELECOMUNICACIONES SECTOR SALUD R.M.</t>
  </si>
  <si>
    <t>ADQUISICION VEHICULOS Y MAQUINAS OPERATIVAS, COMUNA DE LA FLORIDA</t>
  </si>
  <si>
    <t>ADQUISICIÓN VEHÍCULOS DE TRANSPORTE DE PASAJEROS, COMUNA EL BOSQUE</t>
  </si>
  <si>
    <t>ADQUISICIÓN LUMINARIAS DE ALUMBRADO PÚBLICO ETAPA I CURACAVÍ</t>
  </si>
  <si>
    <t xml:space="preserve">ADQUISICION MOBILIARIO PLAZA DE BOLSILLO ARTESANOS, INDEPENDENCIA </t>
  </si>
  <si>
    <t>ADQUISICION CAMION DE CARGA, BARREDORA, CAMION HIDROELEVADOR, LA GRANJA.</t>
  </si>
  <si>
    <t>ADQUISICION DE TRES CAMIONES ALJIBE, CALERA DE TANGO.</t>
  </si>
  <si>
    <t>ADQUISICION DE VEHICULOS, EQUIPAMIENTO Y EQUIPOS PARA PODA, CERRO NAVIA.</t>
  </si>
  <si>
    <t>ADQUISICION CAMIONES TOLVA Y MINICARGADOR PARA DIVERSAS COMUNAS RM</t>
  </si>
  <si>
    <t>ADQUISICION VEHICULOS OPERATIVOS DIRECCIÒN ASEO Y ORNATO COMUNA DE INDEPENDENCIA</t>
  </si>
  <si>
    <t>ESTACION CENTRAL</t>
  </si>
  <si>
    <t>MELIPILLA</t>
  </si>
  <si>
    <t>SANTIAGO</t>
  </si>
  <si>
    <t>SAN PEDRO</t>
  </si>
  <si>
    <t>RECOLETA</t>
  </si>
  <si>
    <t>COLINA</t>
  </si>
  <si>
    <t>CONCHALI</t>
  </si>
  <si>
    <t>LAMPA</t>
  </si>
  <si>
    <t>QUINTA NORMAL</t>
  </si>
  <si>
    <t>LA PINTANA</t>
  </si>
  <si>
    <t>QUILICURA</t>
  </si>
  <si>
    <t>SAN JOSE DE MAIPO</t>
  </si>
  <si>
    <t>CERRO NAVIA</t>
  </si>
  <si>
    <t>MAIPU</t>
  </si>
  <si>
    <t>EL MONTE</t>
  </si>
  <si>
    <t>PEÑALOLEN</t>
  </si>
  <si>
    <t>SAN MIGUEL</t>
  </si>
  <si>
    <t>RENCA</t>
  </si>
  <si>
    <t>SAN RAMON</t>
  </si>
  <si>
    <t>HUECHURABA</t>
  </si>
  <si>
    <t>LA GRANJA</t>
  </si>
  <si>
    <t>SAN JOAQUIN</t>
  </si>
  <si>
    <t>LA REINA</t>
  </si>
  <si>
    <t>LO ESPEJO</t>
  </si>
  <si>
    <t>CERRILLOS</t>
  </si>
  <si>
    <t>LA FLORIDA</t>
  </si>
  <si>
    <t>PROVIDENCIA</t>
  </si>
  <si>
    <t>CURACAVI</t>
  </si>
  <si>
    <t>TIL TIL</t>
  </si>
  <si>
    <t>Glosa 02-2 - 2.1 (Subtítulo 24)  Comunes a todos los Programas 02 de los Gobiernos Regionales y para el Programa 03 del Gobierno Regional de Magallanes.</t>
  </si>
  <si>
    <t>Uso de los recursos destinados a actividades de cultura, deporte y seguridad</t>
  </si>
  <si>
    <t>Código</t>
  </si>
  <si>
    <t>Monto Transferencia $</t>
  </si>
  <si>
    <t>Glosa 02-4-4.2.1 (Subtítulo 31)  Comunes a todos los Programas 02 de los Gobiernos Regionales y para el Programa 03 del Gobierno Regional de Magallanes.</t>
  </si>
  <si>
    <t>Subsidios o aportes reembolsables a empresas de los sectores públicos o privado para proyectos de inversión de interés social en las áreas de electrificación, gas natural, generación de energía, telefonía celular y comunicaciones, en áreas rurales, y de agua potable y alcantarillado.   Para la autogenaración de energía, también considera subsidio otorgado a los beneficiarios, directamente, a las personas naturales o jurídicas que provean el sistema.</t>
  </si>
  <si>
    <t xml:space="preserve">Nombre Iniciativa </t>
  </si>
  <si>
    <t>Beneficiarios</t>
  </si>
  <si>
    <t xml:space="preserve">Quintil </t>
  </si>
  <si>
    <t>Glosa 13 Fondo Nacional de Desarrollo Regional en proyectos de Desarrrollo Económico</t>
  </si>
  <si>
    <t>Destino de recursos del FNDR a proyectos de desarrollo económico y delimitar los proyectos adjudicados por sectores de actividad económica</t>
  </si>
  <si>
    <t>Subt.</t>
  </si>
  <si>
    <t>Ítem</t>
  </si>
  <si>
    <t>Asig.</t>
  </si>
  <si>
    <t>Código Proyecto</t>
  </si>
  <si>
    <t>Nombre Proyecto</t>
  </si>
  <si>
    <t>Monto Aprobado</t>
  </si>
  <si>
    <t>Sector Económico</t>
  </si>
  <si>
    <t>No hay proyectos aprobados al cuarto trimestre con cargo al FNDR para proyectos de desarrollo económico</t>
  </si>
  <si>
    <t>Al Primer Trimestre 2018</t>
  </si>
  <si>
    <t>AL PRIMER TRIMESTRE 2018</t>
  </si>
  <si>
    <t>Al  Primer Trimestre 2018</t>
  </si>
  <si>
    <t>No se registran iniciativas que reportar en esta glosa al primer trimestre del año presupuestario 2018</t>
  </si>
  <si>
    <t xml:space="preserve">SAN PEDRO </t>
  </si>
  <si>
    <t>ADQUISICIÓN LUMINARIAS USO EFICIENTE, CASCO ANTIGUO MAIPÚ</t>
  </si>
  <si>
    <t>ADQUISICION VEHICULOS DE SEGURIDAD PUBLICA DE SAN BERNARDO</t>
  </si>
  <si>
    <t>ADQUISICION DE EQUIPOS, EQUIPAMIENTO Y VEHICULO LSPAL</t>
  </si>
  <si>
    <t>ADQUISICION DE JUEGOS INFANTILES, PARQUE EDUARDO FREI MONTALVA, COMUNA DE LA FLORIDA</t>
  </si>
  <si>
    <t xml:space="preserve">ADQUISICION CAMION RECOLECTOR DE RSD, COMUNA DE SAN PEDRO. </t>
  </si>
  <si>
    <t>ADQUISICION DE 12 VEHICULOS OPERATIVOS, LA CISTERNA</t>
  </si>
  <si>
    <t>ADQUISICION 3 BUSES PARA TRANSPORTE ESCOLAR COMUNA DE ISLA DE MAIPO</t>
  </si>
  <si>
    <t>ADQUISICION CONTENEDORES DE BASURA 2 ETAPA. SAN BERNARDO</t>
  </si>
  <si>
    <t>ADQUISICION CONTENEDORES DE BASURA, COMUNA DE SAN JOSÉ DE MAIPO</t>
  </si>
  <si>
    <t>ADQUISICION CONTENEDORES DE BASURA DOMICILIARIOS SECTOR ORIENTE Y SUR, PUENTE ALTO</t>
  </si>
  <si>
    <t>ADQUISICION CONTENEDORES PARA MANEJO DE RSD, COMUNA DE QUILICURA</t>
  </si>
  <si>
    <t>METROPOLITANA</t>
  </si>
  <si>
    <t>SI</t>
  </si>
  <si>
    <t>NO</t>
  </si>
  <si>
    <t xml:space="preserve">TIL TIL </t>
  </si>
  <si>
    <t>P.A.C</t>
  </si>
  <si>
    <t>QULICURA</t>
  </si>
  <si>
    <t>REPOSICION PARCIAL ESCUELA ANTUHUILEN, INDEPENDENCIA</t>
  </si>
  <si>
    <t>CONSTRUCCION CENTRO CULTURAL DE TIL -TIL</t>
  </si>
  <si>
    <t>REPOSICION DE VEREDAS COMUNA DE SAN MIGUEL</t>
  </si>
  <si>
    <t>MEJORAMIENTO DE SERVICIO AGUA POTABLE RURAL SAN VICENTE DE NALTAGUA, ISLA DE MAIPO</t>
  </si>
  <si>
    <t>MEJORAMIENTO SERVICIO AGUA POTABLE RURAL MONTE LAS MERCEDES</t>
  </si>
  <si>
    <t>AMPLIACION LICEO ELIODORO GARCÍA ZEGERS A-20, SANTIAGO</t>
  </si>
  <si>
    <t>REPOSICIÓN ESCUELA REPÚBLICA MEXICANA 478 PAC</t>
  </si>
  <si>
    <t>CONSTRUCCION ALCANTARILLADO PABELLÓN, COMUNA DE MELIPILLA</t>
  </si>
  <si>
    <t>REPOSICION CENTRO DE SALUD JUAN PETRINOVIC BRIONES, RECOLETA</t>
  </si>
  <si>
    <t>CONSDISEÑO VIVIENDAS COMITÉ LA ESTRELLA SAN BERNARDO</t>
  </si>
  <si>
    <t>REPOSICION Y RELOCALIZACION DE LA 8VA COMISARIA DE COLINA</t>
  </si>
  <si>
    <t>REPOSICION EDIFICIO CONSISTORIAL DE COMUNA DE EL BOSQUE, ETAPA II</t>
  </si>
  <si>
    <t>AMPLIACIÓN INSTITUTO DE REHABILITACIÓN TELETON DE LA REGIÓN METROPOLITANA</t>
  </si>
  <si>
    <t>CONSTRUCCION PARQUE CULTURAL EN ZONA PATRIMONIAL DE QUINTA NORMAL</t>
  </si>
  <si>
    <t>REPOSICION CALZADAS CALLE GENERAL FRANCISCO FRANCO, LA PINTANA</t>
  </si>
  <si>
    <t>CONSTRUCCION CIRCUITO POLIDEPORTIVO URBANO DE CERRILLOS</t>
  </si>
  <si>
    <t>MEJORAMIENTO ESPACIO PÚBLICO AVDA PERU, COMUNA DE RECOLETA</t>
  </si>
  <si>
    <t>AMPLIACION CASA DE LA MUJER EMPRENDEDORA DE HUAMACHUCO RENCA</t>
  </si>
  <si>
    <t>CONSTRUCCION CUARTEL POLICÍA DE INVESTIGACIONES QUILICURA</t>
  </si>
  <si>
    <t>CONSTRUCCION PARQUE CULTURAL INDÍGENA PUCARA DE CHENA</t>
  </si>
  <si>
    <t>AMPLIACION Y REMODELACION CENTRO PENITENCIARIO FEMENINO, SANTIAGO</t>
  </si>
  <si>
    <t>MEJORAMIENTO PARQUE SANTIAGO AMENGUAL, PUDAHUEL</t>
  </si>
  <si>
    <t>NORMALIZACION Y RECUPERACION AREAS EX VERTEDERO LO ERRAZURIZ II ETAPA</t>
  </si>
  <si>
    <t>AMPLIACION DE OFICINA REGISTRO CIVIL DE CERRO NAVIA</t>
  </si>
  <si>
    <t>AMPLIACION RED DE AGUA POTABLE Y ALCANTARILLADO, SAN JOSE DE MAIPO</t>
  </si>
  <si>
    <t>REPOSICION CENTRO DE SALUD FAMILIAR LA BANDERA SAN RAMON</t>
  </si>
  <si>
    <t>MEJORAMIENTO BALNEARIO MUNICIPAL PARQUE TEGUALDA, COMUNA DE TALAGANTE</t>
  </si>
  <si>
    <t>REPOSICION PAVIMENTO CALLE ARTURO PRAT, LAMPA</t>
  </si>
  <si>
    <t>CONSTRUCCION Y EQUIPAMIENTO SALA DE ARTES ESCENICAS QUINTA NORMAL</t>
  </si>
  <si>
    <t>CONSTRUCCION TEATRO MUNICIPAL DE LA FLORIDA</t>
  </si>
  <si>
    <t>CONSTRUCCION ESTADIO POLIDEPORTIVO DEL BICENTENARIO MACUL</t>
  </si>
  <si>
    <t>MEJORAMIENTO PAVIMENTO SILVA CHAVEZ COMUNA DE MELIPILLA</t>
  </si>
  <si>
    <t>CONSTRUCCION COMPLEJO DEPORTIVO COMUNA DE PIRQUE</t>
  </si>
  <si>
    <t>CONSTRUCCION PARQUE DE LA CHILENIDAD CERRO 18, LO BARNECHEA</t>
  </si>
  <si>
    <t>CONSTRUCCION CENTRO CULTURAL ALCALDE JUAN ESTAY COMUNA PUENTE ALTO</t>
  </si>
  <si>
    <t xml:space="preserve">AMPLIACION DE LA OFICINA DEL REGISTRO CIVIL,COMUNA DE PUENTE ALTO  </t>
  </si>
  <si>
    <t>CONSTRUCCIÓN TEATRO MUNICIPAL DE LA PINTANA</t>
  </si>
  <si>
    <t>CONSTRUCCION PISCINA TEMPERADA COSTANERA SUR CERRO NAVIA</t>
  </si>
  <si>
    <t>REPOSICION CUARTEL 2DA. COMPAÑIA DE BOMBEROS DE LA COMUNA DE BUIN</t>
  </si>
  <si>
    <t>REPOSICION CENTRO DE SALUD RECOLETA, RECOLETA</t>
  </si>
  <si>
    <t>CONSTRUCCION PAVIMENTO CALLE PUANGUE SUR, CURACAVÍ</t>
  </si>
  <si>
    <t>REPOSICION CUARTEL PRIMERA COMPAÑIA DE BOMBEROS, COMUNA DE MAIPU</t>
  </si>
  <si>
    <t>CONSERVACION VEREDAS LO BARNECHEA, SEGUNDA ETAPA</t>
  </si>
  <si>
    <t>CONSERVACION VEREDAS PARA DIFERENTES CALLES DE ESTACION CENTRAL</t>
  </si>
  <si>
    <t xml:space="preserve">CONSTRUCCION GIMNASIO ESCUELA EL LLANO SUBERCASEAUX, COMUNA DE SAN MIGUEL </t>
  </si>
  <si>
    <t>RESTAURACION MONUMENTO HISTÓRICO IGLESIA LA VIÑITA, RECOLETA</t>
  </si>
  <si>
    <t>CONSTRUCCION CENTRO INTEGRAL DE SALUD SUR COMUNA DE SANTIAGO</t>
  </si>
  <si>
    <t>MEJORAMIENTO DE ACERAS PEATONALES Y ESPACIOS PUBLICOS DE LA CISTERNA</t>
  </si>
  <si>
    <t>REPARACIÓN CASA DE LA CULTURA DE SAN BERNARDO</t>
  </si>
  <si>
    <t>CONSERVACION OFICINA REGISTRO CIVIL DE LA PINTANA</t>
  </si>
  <si>
    <t>CONSERVACIÓN DE VEREDAS SECTOR CENTRO DE SAN BERNARDO</t>
  </si>
  <si>
    <t>CONSTRUCCION RED SECUNDARIA ALCANTARILLADO PUBLICO, ISLA DE MAIPO</t>
  </si>
  <si>
    <t>CONSERVACION VEREDAS Y MOBILIARIO BALMACEDA J. PEREZ - SAN MARTIN, BUIN</t>
  </si>
  <si>
    <t>REPOSICION CANCHAS BERNARDO OHIGGINS Y ESPARTA, QUINTA NORMAL</t>
  </si>
  <si>
    <t>REPOSICION Y MEJORAMIENTO DE VEREDAS EN SAN MIGUEL</t>
  </si>
  <si>
    <t>RESTAURACION PALACIO COUSIÑO, SANTIAGO</t>
  </si>
  <si>
    <t>CONSTRUCCION CENTRO CULTURAL DE BUIN SEGUNDA ETAPA</t>
  </si>
  <si>
    <t>REPARACION IGLESIA DE LA MERCED COMUNA DE TIL-TIL</t>
  </si>
  <si>
    <t>CONSERVACIÓN DE CALZADAS UV.6,12,13 Y 14, COMUNA DE RECOLETA</t>
  </si>
  <si>
    <t>MEJORAMIENTO VIAL CALLE PAJARITOS.COMUNA PEÑAFLOR.</t>
  </si>
  <si>
    <t>MEJORAMIENTO ESPACIOS PUBLICOS CALLE SALVADOR GUTIERREZ CERRO NAVIA</t>
  </si>
  <si>
    <t>RESTAURACION Y PUESTA EN VALOR IGLESIA SAN FRANCISCO, EL MONTE</t>
  </si>
  <si>
    <t>CONSERVACION DE VEREDAS EN MELIPILLA</t>
  </si>
  <si>
    <t>CONSERVACION DE CALZADAS SECTOR SUR PONIENTE COMUNA DE SAN BERNARDO</t>
  </si>
  <si>
    <t xml:space="preserve">CONSERVACION DE VEREDAS, UV. COMUNA DE RENCA </t>
  </si>
  <si>
    <t>CONSERVACION MULTICANCHAS COMUNA DE PADRE HURTADO</t>
  </si>
  <si>
    <t>CONSERVACION DE VEREDAS 2ª ETAPA, COMUNA EL BOSQUE</t>
  </si>
  <si>
    <t>CONSERVACION DE VEREDAS COMUNA DE PADRE HURTADO</t>
  </si>
  <si>
    <t>CONTROL Y PREVENCION POBLACION CANINA EN REGION METROPOLITANA</t>
  </si>
  <si>
    <t>REPOSICION DE VEREDAS ETAPA I COMUNA INDEPENDENCIA</t>
  </si>
  <si>
    <t xml:space="preserve"> CONSTRUCCION PARQUE TOBALABA,COMUNA DE LA FLORIDA </t>
  </si>
  <si>
    <t>MEJORAMIENTO RECORRIDO PATRIMONIAL PEDRO FONTOVA, CONCHALI</t>
  </si>
  <si>
    <t>MEJORAMIENTO CENTRO DEPORTIVO BALNEARIO MUN., COMUNA DE CONCHALI</t>
  </si>
  <si>
    <t>MEJORAMIENTO GESTION DE TRANSITO DE INTERSECCIONES CRITICAS GRAN SANTIAGO</t>
  </si>
  <si>
    <t>CONSERVACION DE PAVIMENTO CAMINO AL VOLCÁN, LOCALIDAD SAN JOSÉ DE MAIPO</t>
  </si>
  <si>
    <t>CONSERVACION DE VEREDAS CALLES QUINTA NORMAL ETAPA III</t>
  </si>
  <si>
    <t>CONSERVACION DE VEREDAS UV 3 Y 8, COMUNA DE HUECHURABA</t>
  </si>
  <si>
    <t>MEJORAMIENTO CANCHA DE FUTBOL, ROBERT KENNEDY, ESTACION</t>
  </si>
  <si>
    <t>CONSERVACION CORPORACION CONIN REGION METROPOLITANA</t>
  </si>
  <si>
    <t>CONSERVACION GIMNASIO MUNICIPAL DE LA CISTERNA MANUEL RODRIGUEZ</t>
  </si>
  <si>
    <t>CONSERVACION VEREDAS DIVERSOS SECTORES, COMUNA DE LA FLORIDA</t>
  </si>
  <si>
    <t>CONSTRUCCION CENTRO DE ATENCIÓN TERAPEUTICO PARA MUJERES, QUILICURA</t>
  </si>
  <si>
    <t>CONSERVACION DE VEREDAS DE CONCHALÍ I ETAPA, CONCHALI</t>
  </si>
  <si>
    <t>CONSERVACION DE MULTICANCHAS, COMUNA DE ESTACION CENTRAL</t>
  </si>
  <si>
    <t>CONSTRUCCION PASEO PEATONAL AV. ALMIRANTE LATORRE, SAN RAMON</t>
  </si>
  <si>
    <t>RESTAURACION TEMPLO VOTIVO MAIPU</t>
  </si>
  <si>
    <t>CONSTRUCCION POLIDEPORTIVO DE LA COMUNA DE QUILICURA</t>
  </si>
  <si>
    <t>MEJORAMIENTO ESTADIO MUNICIPAL DE LA COMUNA DE ALHUE</t>
  </si>
  <si>
    <t>REPOSICION SERVICIO MÉDICO LEGAL DE MELIPILLA</t>
  </si>
  <si>
    <t>MEJORAMIENTO COMPLEJO DEPORTIVO CANCHA 4 LO HERMIDA, PEÑALOLEN</t>
  </si>
  <si>
    <t>CONSERVACION VEREDAS PRIMERA ETAPA, COMUNA DE PEÑALOLÉN</t>
  </si>
  <si>
    <t>CONSERVACION DE VEREDAS EN DIVERSOS SECTORES DE MELIPILLA</t>
  </si>
  <si>
    <t>MEJORAMIENTO VIAL CALLE VEINTIUNO DE MAYO.PEÑAFLOR</t>
  </si>
  <si>
    <t>CONSERVACION CALZADAS Y VEREDAS DE LO PRADO, 2° ETAPA, LO PRADO</t>
  </si>
  <si>
    <t>REPOSICION ACERAS Y PASEOS PEATONALES - 2° ETAPA - LA REINA</t>
  </si>
  <si>
    <t>CONSTRUCCION SISTEMA DE TELEVIGILANCIA, COMUNA DE LA REINA</t>
  </si>
  <si>
    <t>CONSERVACION DE DIVERSAS MULTICANCHAS, COMUNA DE CONCHALI</t>
  </si>
  <si>
    <t>MEJORAMIENTO CANCHAS DE FÚTBOL COMPLEJO DEPORTIVO, LA CISTERNA</t>
  </si>
  <si>
    <t>CONSERVACION DE VEREDAS DE CONCHALÍ II ETAPA , CONCHALI</t>
  </si>
  <si>
    <t>CONSERVACION VEREDAS U.V. N° 21 VILLA O HIGGINS, COMUNA DE LA FLORIDA</t>
  </si>
  <si>
    <t>CONSERVACION DE VEREDAS PUEBLO LO ESPEJO COMUNA DE LO ESPEJO</t>
  </si>
  <si>
    <t>NORMALIZACION DOS CANCHAS DE FÚTBOL COMPLEJO DEP. TALINAY - LA REINA</t>
  </si>
  <si>
    <t>CONSTRUCCION CICLOVIA RUTA INFANCIA DESDE LA GRANJA A RECOLETA</t>
  </si>
  <si>
    <t>HABILITACION PASEO BORDE PARQUE METROPOLITANO, CO. SAN CRISTOBAL</t>
  </si>
  <si>
    <t>MEJORAMIENTO COMPLEJO DEPORTIVO EL PINAR COMUNA DE SAN JOAQUIN</t>
  </si>
  <si>
    <t>CONSTRUCCION PISCINA LUDICA CAMPO DEPORTIVO SANTA ANITA DE LO PRADO</t>
  </si>
  <si>
    <t>CAPACITACION EN LICEOS TÉCNICO PROFESIONAL, REGIÓN METROPOLITANA</t>
  </si>
  <si>
    <t>REPOSICION CON RELOCALIZACIÓN EDIF. CORP. MUNICIPAL DE PEÑALOLÉN</t>
  </si>
  <si>
    <t>CONSERVACION  MULTICANCHAS DIVERSOS SECTORES COMUNA DE MACUL</t>
  </si>
  <si>
    <t>REPOSICION DE ESTADIO LA MONTURA, COMUNA DE SAN MIGUEL</t>
  </si>
  <si>
    <t>CONSTRUCCION RED AGUA POTABLE ALCANTARILLADO SAN IGNACIO PHURTADO 3</t>
  </si>
  <si>
    <t>CONSTRUCCION CONEXIONES RED DE CICLOVÍAS DEL GRAN SANTIAGO GRUPO 1</t>
  </si>
  <si>
    <t>MEJORAMIENTO CAMINO LO RUIZ, COMUNA DE RENCA</t>
  </si>
  <si>
    <t>MEJORAMIENTO Y AMPLIACIÓN PARQUE METROPOLITANO CERRO CHENA</t>
  </si>
  <si>
    <t>HABILITACION PASEO PARQUE METROPOLITANO, TERCERA ETAPA</t>
  </si>
  <si>
    <t>CONSERVACION DE VEREDAS EN DIVERSOS SECTORES  DE MELIPILLA  ETAPAII</t>
  </si>
  <si>
    <t>REPOSICION DE VEREDAS COMUNA DE INDEPENDENCIA, ETAPA II</t>
  </si>
  <si>
    <t>CONSTRUCCION SISTEMA DE LUMINARIAS CICLOVÍA BATUCO, COMUNA DE LAMPA</t>
  </si>
  <si>
    <t>MEJORAMIENTO EJE MICHELLE BACHELET, LA ISLITA, ISLA DE MAIPO</t>
  </si>
  <si>
    <t>CONSTRUCCION CONEXIONES RED DE CICLOVÍAS DEL GRAN SANTIAGO GRUPO 2</t>
  </si>
  <si>
    <t>MEJORAMIENTO ESPACIO PÚBLICO CALLE PARROQUIA, COMUNA DE SAN RAMÓN</t>
  </si>
  <si>
    <t>CONSERVACION VIAS TRANSANTIAGO, COMUNA DE CERRO NAVIA</t>
  </si>
  <si>
    <t>CONSERVACION VIAS TRANSANTIAGO, COMUNA DE MACUL</t>
  </si>
  <si>
    <t>CONSERVACION VÍAS TRANSANTIAGO, COMUNA DE LA FLORIDA</t>
  </si>
  <si>
    <t>CONSERVACION VEREDAS 2° ETAPA, COMUNA DE SAN RAMÓN</t>
  </si>
  <si>
    <t>CONSTRUCCION DE UNA RED DE PUNTOS LIMPIOS EN LA RM</t>
  </si>
  <si>
    <t>CONSTRUCCION PARQUE EL PAJONAL, COMUNA DE MAIPU</t>
  </si>
  <si>
    <t>CONSTRUCCION OBRAS DE URBANIZACION VILLORRIO CAMINO A CASA, TALAGANTE</t>
  </si>
  <si>
    <t>MEJORAMIENTO PLAZA LONQUEN, COMUNA DE TALAGANTE</t>
  </si>
  <si>
    <t>MEJORAMIENTO COMPLEJO DEPORTIVO LAS ACACIAS, COMUNA DE EL BOSQUE</t>
  </si>
  <si>
    <t xml:space="preserve">PAINE </t>
  </si>
  <si>
    <t>CONSTRUCCIÓN DE VEREDAS SECTOR IGNACIO CARRERA PINTO, COMUNA DE ALHUÉ</t>
  </si>
  <si>
    <t xml:space="preserve">CONSTRUCCIÓN DE VEREDAS SECTOR BARRANCAS DE PICHI, COMUNA DE ALHUÉ </t>
  </si>
  <si>
    <t>CONSTRUCCIÓN DE VEREDAS SECTOR EL ASIENTO, COMUNA DE ALHUÉ</t>
  </si>
  <si>
    <t>CONSTRUCCIÓN RESALTES VEHICULARES, POLPAICO, HUERTOS Y TIL TIL</t>
  </si>
  <si>
    <t>CONSTRUCCION DE RESALTOS VEHICULARES DIVERSAS LOCALIDADES</t>
  </si>
  <si>
    <t>REPARACION PAVIMENTACION Y AGUAS LLUVIAS ATRAVIESO C. LOS ROSALES</t>
  </si>
  <si>
    <t>CONSTRUCCION PAVIMENTACION ACCESO LINDEROS</t>
  </si>
  <si>
    <t>REPOSICION VEREDAS SECTOR BUIN CENTRO III</t>
  </si>
  <si>
    <t>CONSTRUCCION VEREDAS VILLA LO SALINAS Y SANTA RITA</t>
  </si>
  <si>
    <t>CONSTRUCCION DE VEREDAS ALTO JAHUEL</t>
  </si>
  <si>
    <t xml:space="preserve">REPARACIÓN DE BACHES EN VÍNCULO VALDIVIA DE PAINE Y LINDEROS  </t>
  </si>
  <si>
    <t>CONSTRUCCION VEREDAS ARTURO PRAT PONIENTE, COMUNA SAN PEDRO</t>
  </si>
  <si>
    <t>CONSTRUCCION PAVIMENTACION CAM. ARTURO PRAT ORIENTE, COMUNA SAN PEDRO</t>
  </si>
  <si>
    <t>CONSTRUCCION PAVIMENTACION CAMINO LA TUNA, SAN PEDRO</t>
  </si>
  <si>
    <t>CONSTRUCCION SEÑALETICA NOMBRE CALLES Y PASAJES PUERTA DEL INCA</t>
  </si>
  <si>
    <t>MEJORAMIENTO ACCESOS LOCALIDAD DE SAN JOSE DE MAIP</t>
  </si>
  <si>
    <t>EQUIPAMIENTO DE PASEO BAQUEDANO Y CAMPINO, PAINE</t>
  </si>
  <si>
    <t>REPOSICION VEREDAS PEATONALES SECTOR ESMERALDA ORIENTE, COLINA</t>
  </si>
  <si>
    <t>REPOSICION VEREDAS PEATONALES DIVERSOS SECTORES, COMUNA DE COLINA</t>
  </si>
  <si>
    <t>MEJORAMIENTO PASAJE JUANITO GARATE, COMUNA DE ALHUE</t>
  </si>
  <si>
    <t>MEJORAMIENTO PASAJE PEDRO VALENCIA</t>
  </si>
  <si>
    <t>CONSTRUCCION VEREDAS CALLE BOLIVAR BATUCO, COMUNA DE LAMPA</t>
  </si>
  <si>
    <t>REPOSICION VEREDAS PEATONALES SECTOR LAS TULLERIAS, COMUNA DE COLINA</t>
  </si>
  <si>
    <t>CONSTRUCCION ILUMINACION PASEO PEATONAL DE AVDA. BAQUEDANO, PAINE</t>
  </si>
  <si>
    <t>MEJORAMIENTO CALLE PORVENIR; TRAMO 21 DE MAYO - 5 DE ABRIL, VILLA ALHUE</t>
  </si>
  <si>
    <t>CONSTRUCCION PAVIMENTOS CALLE JORGE MONTT, CURACAVI</t>
  </si>
  <si>
    <t xml:space="preserve">CONSTRUCCIÓN DE VEREDAS CALLE MAISONAVE </t>
  </si>
  <si>
    <t>CONSTRUCCIÓN DE VEREDAS CALLE SALMERON</t>
  </si>
  <si>
    <t>CONSTRUCCIÓN DE VEREDAS CALLE LATORRE  Y GARIBALDI</t>
  </si>
  <si>
    <t xml:space="preserve">CONSTRUCCIÓN DE VEREDAS CALLE ARGENTINA, CHILE Y FRANCIA </t>
  </si>
  <si>
    <t>CONSTRUCCIÓN DE VEREDAS CALLES FIGUEROA Y BALMACEDA</t>
  </si>
  <si>
    <t>REPARACION DE ESPACIOS PUBLICOS EN SAN JOSE DE MAIPO</t>
  </si>
  <si>
    <t>CONSTRUCCION VEREDAS E ILUMINACIÓN EN AVDA. MIGUEL LETELIER, PINTUÉ</t>
  </si>
  <si>
    <t>MEJORAMIENTO DE ACERA NORTE AV 18 DE SEPTIEMBRE, PAINE</t>
  </si>
  <si>
    <t>CONSTRUCCION DE VEREDAS EN SECTOR SANTA MARTA DE HUELQUEN, PAINE</t>
  </si>
  <si>
    <t>CONSTRUCCION VEREDAS CALLE ACEVEDO BATUCO, COMUNA DE LAMPA</t>
  </si>
  <si>
    <t>MEJORAMIENTO DE ACERAS DE AVDA. BAQUEDANO ENTRE ACCESO 1 Y SAN JOSE</t>
  </si>
  <si>
    <t>MEJORAMIENTO CALLE VICTORIA, COMUNA DE ALHUE</t>
  </si>
  <si>
    <t>MEJORAMIENTO SEDE SOCIAL CENTRO CIVICO CHAMPA HOSPITAL</t>
  </si>
  <si>
    <t>MEJORAMIENTO CALLE EL MOLINO Y PASAJE ESPERANZA NORTE, VILLA ALHUE</t>
  </si>
  <si>
    <t>MEJORAMIENTO VEREDAS CALLE ARTURO PRAT, COMUNA DE PEÑAFLOR</t>
  </si>
  <si>
    <t>MEJORAMIENTO ESPACIO PUBLICO POBLACION LA POESIA, LAMPA</t>
  </si>
  <si>
    <t>MEJORAMIENTO E ILUMINACION E.PUBLICO Y SEDE POB. IGNACIO SERRANO, LAMPA</t>
  </si>
  <si>
    <t>CONSTRUCCIÓN MULTICANCHA POB. NUEVO AMANECER POLPAICO, TIL TIL</t>
  </si>
  <si>
    <t>MEJORAMIENTO VIAL CALLE LUIS PASTEUR, PADRE HURTADO</t>
  </si>
  <si>
    <t>MEJORAMIENTO DE ACERAS EN VILLA MOREIRA CASTILLO II, COMUNA PAINE</t>
  </si>
  <si>
    <t>REPOSICION DE VEREDAS EN AV O´HIGGINS, ENTRE 4 NORTE Y 18 DE SEPTIEMBRE</t>
  </si>
  <si>
    <t>REPOSICION VEREDAS PEATONALES VILLA EL ESTERO, COMUNA DE COLINA</t>
  </si>
  <si>
    <t>CONSTRUCCION VEREDAS LOICA NORTE, COMUNA DE SAN PEDRO</t>
  </si>
  <si>
    <t>CONSERVACION BACHES EN SECTORES DE BUIN SUR</t>
  </si>
  <si>
    <t>CONSTRUCCION Y REPOSICION REFUGIOS PEATONALES SECTOR HUERTOS FAMILAIRES</t>
  </si>
  <si>
    <t>CONSTRUCCION DE VEREDAS EN SECTOR RINCONADA DE HUELQUEN, PAINE</t>
  </si>
  <si>
    <t>CONSTRUCCION Y REPOSICION DE VEREDAS SECTOR PLAZUELA</t>
  </si>
  <si>
    <t>CONSTRUCCION VEREDA NORTE HIJUELAS DE POLULO, ALHUE</t>
  </si>
  <si>
    <t>CONSTRUCCION CICLOVIA  ARTURO PRAT</t>
  </si>
  <si>
    <t>MEJORAMIENTO DE ACERAS EN AVDA. OHIGGINS, PAINE</t>
  </si>
  <si>
    <t>REPOSICIÓN DE PAVIMENTOS VARIOS SECTORES COMUNA DE PADRE HURTADO</t>
  </si>
  <si>
    <t>MEJORAMIENTO DOS TRAMOS DE CALLE EL MOLINO, VILLA ALHUE</t>
  </si>
  <si>
    <t>REPARACION BACHES BUIN CENTRO, COMUNA DE BUIN</t>
  </si>
  <si>
    <t>MEJORAMIENTO DE VEREDAS EN AVDA. PADRE HURTADO, HUELQUÉN</t>
  </si>
  <si>
    <t>CONSTRUCCIÓN DE CUBIERTA PEATONAL EN AVDA. BAQUEDANO, PAINE CENTRO</t>
  </si>
  <si>
    <t>MEJORAMIENTO DE VEREDAS DE AV BAQUEDANO ENTRE 18 DE SEPT Y PRINCIPAL, PAINE</t>
  </si>
  <si>
    <t>REPOSICION ACERAS F. BILBAO ENTRE REPUBLICA Y F CHACON</t>
  </si>
  <si>
    <t>MEJORAMIENTO REFUGIOS PEATONALES SECTOR URBANO, CURACAVI</t>
  </si>
  <si>
    <t>CONSTRUCCION PAVIMENTACION CALLE MALLOQUITO (ENTRE PJE O¨HIGGINS Y BILBAO)</t>
  </si>
  <si>
    <t>REPARACION BACHES SECTOR ALTO JAHUEL Y LINDEROS, BUIN</t>
  </si>
  <si>
    <t>CONSTRUCCION DE LUMINARIAS SECTOR TRES COMUNA SAN PEDRO</t>
  </si>
  <si>
    <t>MEJORAMIENTO VEREDAS CALLE DR. PRADO TAGLE, PEÑAFLOR</t>
  </si>
  <si>
    <t xml:space="preserve">CONSTRUCCION VEREDAS SECTOR BALMACEDA SUR COMUNA PEÑAFLOR </t>
  </si>
  <si>
    <t>CONSTRUCCION VEREDAS LOICA SUR SAN PEDRO</t>
  </si>
  <si>
    <t>MEJORAMIENTO CIERRO PERIMETRAL MEDIALUNA DE LAMPA</t>
  </si>
  <si>
    <t>MEJORAMIENTO CALLE 19 DE AGOSTO Y CALLE ESMERLDA, VILLA ALHUE</t>
  </si>
  <si>
    <t>CONSTRUCCION PAVIMENTACION CAMINO SAN IGNACIO</t>
  </si>
  <si>
    <t>CONSTRUCCION DE LUMINARIAS SECTOR UNO, COMUNA SAN PEDRO</t>
  </si>
  <si>
    <t>MEJORAMIENTO VIAL CALLE PRIMERA TRANSVERSAL COMUNA DE PADRE HURTADO</t>
  </si>
  <si>
    <t>REPARACION BACHES CALLE MAIPU COMUNA DE BUIN</t>
  </si>
  <si>
    <t>EQUIPAMIENTO SEMAFORIZACION CRUCE LA MONTAÑA SAN MARTIN, LAMPA</t>
  </si>
  <si>
    <t>CONSTRUCCION CARPETA ASFALTICA CALLE CURACA PONIENTE, CURACAVI</t>
  </si>
  <si>
    <t>CONSTRUCCION PAVIMENTACION CALLES Y PASAJES SECTOR TANGUITO</t>
  </si>
  <si>
    <t>REPOSICION ACERAS ARTURO PRAT ENTRE LUCAS PACHECO Y O"HIGGINS</t>
  </si>
  <si>
    <t>REPOSICION VEREDAS L PACHECO, ENTRE O"HIGGINS Y A. PRAT, TALAGANTE</t>
  </si>
  <si>
    <t>CONSTRUCCION VEREDAS SUR PONIENTE POB. IGN. C. PINTO</t>
  </si>
  <si>
    <t>REPOSICION ACERAS JOSE LEYAN, ENTRE ENRIQUE ALCALDE Y ESMERALDA</t>
  </si>
  <si>
    <t>REPOSICION VEREDAS AVENIDA AMBROSIO O"HIGGINS SUR, CURACAVI</t>
  </si>
  <si>
    <t>MEJORAMIENTO ESCALERA ACCESO PEATONAL A POBLACION VICTORIA SJ MAIPO</t>
  </si>
  <si>
    <t xml:space="preserve">CONSTRUCCIÓN SENDA MULTIPROPÓSITO SECTOR PLAZUELA </t>
  </si>
  <si>
    <t>MEJORAMIENTO DE VEREDAS SECTOR CENTRO, PEÑAFLOR</t>
  </si>
  <si>
    <t>CONSTRUCCIÓN DE VEREDAS TROPEZÓN MALLOCO</t>
  </si>
  <si>
    <t>MEJORAMIENTO VIAL INTERSECCIÓN FRANCISCO BILBAO Y MALLOQUITO</t>
  </si>
  <si>
    <t>MEJORAMIENTO VIAL DE CALLE JOSÉ MIGUEL CARRERA, PEÑAFLOR</t>
  </si>
  <si>
    <t>REPOSICION VEREDAS AVENIDA CENTRAL URBANO, COMUNA PEÑAFLOR</t>
  </si>
  <si>
    <t>CONSTRUCCIÓN CALZADA CALLE VÍA 1, PIRQUE</t>
  </si>
  <si>
    <t>REPARACION ACERA NORTE DE AVDA 18 SEPT. ENTRE DEL VILLAR Y ALEGRE</t>
  </si>
  <si>
    <t>REPOSICIÓN VEREDAS CALLE CAUPOLICÁN, PEÑAFLOR</t>
  </si>
  <si>
    <t>CONSTRUCCION CALZADA CALLE PARQUE REAL COMUNA DE PIRQUE</t>
  </si>
  <si>
    <t>CONSTRUCCIÓN CALZADA CALLE EL CRUZAL, COMUNA DE PIRQUE</t>
  </si>
  <si>
    <t>CONSTRUCCION CALZADA CALLE LOS ALMENDROS COMUNA PIRQUE</t>
  </si>
  <si>
    <t>CONSTRUCCIÓN 25 REFUGIOS PEATONALES, PIRQUE</t>
  </si>
  <si>
    <t>CONSTRUCCIÓN Y REPOSICIÓN 13 REFUGIOS PEATONALES, COMUNA DE LAMPA</t>
  </si>
  <si>
    <t>CONSTRUCCION PAVIMENTO PASAJE LOS PATOS, COMUNA PEÑAFLOR</t>
  </si>
  <si>
    <t>CONSTRUCCIÓN CICLOVÍA AVENIDA SAN MARTÍN, ENTRE COQUIMBO Y TERMINAL</t>
  </si>
  <si>
    <t>CONSTRUCCIÓN REFUGIOS PEATONALES RURALES DIVERSOS SECTORES</t>
  </si>
  <si>
    <t xml:space="preserve">CONSTRUCCIÓN DE LUMINARIAS  PADRE HURTADO DE EL TRANSITO PAINE </t>
  </si>
  <si>
    <t>MEJORAMIENTO LUMINARIAS PEATONALES CALLE EL TREBOL, PADRE HURTADO</t>
  </si>
  <si>
    <t>CONSTRUCCIÓN VEREDAS AVENIDA CENTRAL LABBÉ</t>
  </si>
  <si>
    <t>CONSTRUCCION RESALTOS REDONDEADOS  COMUNA DE MARIA PINTO</t>
  </si>
  <si>
    <t>REPARACION DE PAVIMENTOS DE VILLAS SAN IGNACIO I Y II</t>
  </si>
  <si>
    <t>MEJORAMIENTO DE PAVIMENTO DE PJE COLON SECTOR SANTA ROSA</t>
  </si>
  <si>
    <t>MEJORAMIENTO DE PJE LA PIRAMIDE SECTOR SANTA ROSA</t>
  </si>
  <si>
    <t>CONSTRUCCIÓN VEREDAS LO CASTRO, COMUNA DE LAMPA</t>
  </si>
  <si>
    <t>CONSTRUCCIÓN Y REPOSICIÓN 19 REFUGIOS PEATONALES, TALAGANTE</t>
  </si>
  <si>
    <t>REPOSICION SEÑALES VERTICALES SECTOR CENTRO-PONIENTE. TALAGANTE</t>
  </si>
  <si>
    <t>REPOSICION SEÑALES VERTICALES  SECTOR CENTRO. TALAGANTE</t>
  </si>
  <si>
    <t>REPOSICION SEÑALES VERTICALES DIVERSOS SECTORES. TALAGANTE</t>
  </si>
  <si>
    <t>MEJORAMIENTO DE LUMINARIAS DIVERSOS SECTORES, COMUNA DE TALAGANTE</t>
  </si>
  <si>
    <t>MEJORAMIENTO ILUMINACIÓN CALLE 21 DE MAYO, RUTA G-40, TALAGANTE</t>
  </si>
  <si>
    <t>CONSTRUCCIÓN Y REPOSICIÓN VALLAS PEATONALES, SECTOR CENTRO, TALAGANTE</t>
  </si>
  <si>
    <t>MEJORAMIENTO SEGURIDAD PEATONAL EN PLAZA DE ALTO JAHUEL, COMUNA DE BUIN</t>
  </si>
  <si>
    <t>CONSTRUCCION CALLE CHACABUCO, TRAMO EL TRANQUE-EUCALIPTUS, ALHUE</t>
  </si>
  <si>
    <t>CONSTRUCCION CALLE CHORRILLOS, TRAMO EL MOLINO Y EL TRANQUE ALHUE</t>
  </si>
  <si>
    <t>CONSTRUCCION CALLE EL MOLINO COMUNA ALHUE</t>
  </si>
  <si>
    <t>CONSTRUCCIÓN CALLE EL MOLINA, TRAMO ESPERANZA Y BERNARDO OHIGGINS, ALHUÉ</t>
  </si>
  <si>
    <t>REPOSICION VEREDAS DE HORMIGON TIL TIL CENTRO</t>
  </si>
  <si>
    <t>REPOSICION VEREDA NORTE, CALLE 1 SUR HUERTOS FAMILIARES</t>
  </si>
  <si>
    <t>CONSTRUCCIÓN E INSTALACIÓN LUMINARIA LED CICLOVÍA PLAZUELA-POLPAICO</t>
  </si>
  <si>
    <t>MEJORAMIENTO VIAL INTERSECCION ROSALES CON LOS GUINDOS PEÑAFLOR</t>
  </si>
  <si>
    <t>REPARACION BACHES EN DISTINTOS PUNTO S DE PEÑAFLOR</t>
  </si>
  <si>
    <t>CONSTRUCCION SENDA MULTIPROPOSITO RUTA G 294 COMUNA DE PADRE HURTADO</t>
  </si>
  <si>
    <t>CONSTRUCCION E INSTALACION VALLAS PEATONALES LIBERTAD</t>
  </si>
  <si>
    <t>CONSTRUCCIÓN PAVIMENTACIÓN CAMINO SANTA ANDREA</t>
  </si>
  <si>
    <t>MEJORAMIENTO VEREDAS BAQUEDANO ORIENTE CAMPINO Y PADRE MATEO PAINE</t>
  </si>
  <si>
    <t>NORMALIZACION DE SEMAFORO DE AVDA. 18 DE SEPTIEMBRE CON O"HIGGINS</t>
  </si>
  <si>
    <t>CONSTRUCCION SENDA MULTIPROPOSITO EN ROSARIO VIAL LOCALIDAD PINTUE</t>
  </si>
  <si>
    <t>CONSTRUCCION DE CARPETA ASFALTICA 2 CALLES EN CURACAVI</t>
  </si>
  <si>
    <t>CONSTRUCCIÓN PAVIMENTACIÓN CAMINO SAN AGUSTÍN</t>
  </si>
  <si>
    <t>CONSTRUCCIÓN PAVIMENTO PASAJE LOS ACACIOS, COMUNA DE COLINA</t>
  </si>
  <si>
    <t>REPOSICION VEREDA SUR AV. 18 SEPT. ENTRE O"HIGGINS Y VILLA SANTIS PAINE</t>
  </si>
  <si>
    <t xml:space="preserve">MEJORAMIENTO  PARQUE ROLANDO ALARCON </t>
  </si>
  <si>
    <t>REPOSICIÓN CAMINO EL  VOLCAN  FRENTE PLAZA DE ARMAS SJM</t>
  </si>
  <si>
    <t>REPARACION BACHES EN COLINA NORTE</t>
  </si>
  <si>
    <t>CONSTRUCCION DE VEREDAS VALDIVIA DE PAINE</t>
  </si>
  <si>
    <t>CONSTRUCCION DE VEREDAS SECTORES URBANOS CURACAVI</t>
  </si>
  <si>
    <t>CONSTRUCCION DE CARPETA ASFALTICA CALLE CURACA PONIENTE 2 CURACAVI</t>
  </si>
  <si>
    <t>CONSTRUCCIÓN ACCESO CALLE CENTRAL ORIENTE, COMUNA DE COLINA</t>
  </si>
  <si>
    <t xml:space="preserve">CONSTRUCCIÓN DE CARPETA ASFALTICA CALLE FRANCISCO SAAVEDRA  </t>
  </si>
  <si>
    <t>SAN JOSÉ DE MAIPO</t>
  </si>
  <si>
    <t>REPOSICION OFICINA DE REGISTRO CIVIL SAN JOSE DE MAIPO</t>
  </si>
  <si>
    <t>CONSTRUCCION CENTRO CEREMONIAL PUEBLOS ORIGINARIOS EN PEÑALOLEN</t>
  </si>
  <si>
    <t>REPOSICION CON RELOCALIZACION BIBLIOTECA COMUNAL DE RECOLETA</t>
  </si>
  <si>
    <t>REPOSICION DE LAS PLAZAS Y ENCUENTRO CON LA MEMORIA PAC</t>
  </si>
  <si>
    <t>CONSTRUCCION SEXTA ETAPA PASEOS PEATONALES, COMUNA DE LA GRANJA</t>
  </si>
  <si>
    <t>CONSTRUCCION POLIDEPORTIVO SECTOR CANCHAS N° 1 E,SORO INDEPENDENCIA</t>
  </si>
  <si>
    <t>HABILITACIÓN CENTRO DE EXTENSIÓN INSTITUTO NACIONAL DE SANTIAGO</t>
  </si>
  <si>
    <t>CONSERVACION VEREDAS UV No 11-H, COMUNA P.A.C.</t>
  </si>
  <si>
    <t>REPOSICION PARCIAL HOSPITAL PARROQUIAL DE SAN BERNARDO</t>
  </si>
  <si>
    <t>MEJORAMIENTO DE SEÑALÉTICA VERTICAL, COMUNA DE CONCHALÍ</t>
  </si>
  <si>
    <t>CONSERVACION ESCUELA BÁSICA ANTUMALAL / D-397, QUINTA NORMAL</t>
  </si>
  <si>
    <t>CONSERVACION ESCUELA ESPERANZA JOVEN LA CISTERNA</t>
  </si>
  <si>
    <t>CONSERVACION ESCUELA NACIONES UNIDAS, LA CISTERNA</t>
  </si>
  <si>
    <t>CONSERVACION COLEGIO NUEVO AMANECER, LA FLORIDA</t>
  </si>
  <si>
    <t>CONSERVACION ESCUELA LEÓN HUMBERTO VALENZUELA, COMUNA DE MAIPÚ</t>
  </si>
  <si>
    <t>CONSERVACION LICEO PAUL HARRIS COMUNA DE PADRE HURTADO</t>
  </si>
  <si>
    <t>CONSERVACION ESCUELA SANTA FE COMUNA DE SAN MIGUEL</t>
  </si>
  <si>
    <t>CONSERVACION ESCUELA Nº332 MONSERRAT ROBERT DE GARCÍA, COMUNA RENCA</t>
  </si>
  <si>
    <t>CONSERVACION ESCUELA Nº316 ISABEL LE BRUN, COMUNA DE RENCA</t>
  </si>
  <si>
    <t>CONSERVACION ESCUELA N°318 DOMINGO SANTA MARIA, COMUNA DE RENCA</t>
  </si>
  <si>
    <t>CONSERVACION INFRAESTRUCTURA ESCUELA D-271, COMUNA DE CERRILLOS</t>
  </si>
  <si>
    <t>CONSERVACION LICEO VALENTIN LETELIER, COMUNA DE RECOLETA</t>
  </si>
  <si>
    <t>REPOSICION ACERAS Y MEJORAMIENTO DEL ESPACIO PÚBLICO - LA REINA</t>
  </si>
  <si>
    <t>CONSTRUCCION PISCINA TEMPERADA SEMIOLIMPICA, HUECHURABA</t>
  </si>
  <si>
    <t>CONSERVACION DE VEREDAS QUINTA NORMAL, ETAPA IV</t>
  </si>
  <si>
    <t>Primer Trimestre 2018</t>
  </si>
  <si>
    <t>TRANSFERENCIA CAPACITACIÓN EN GESTIÓN CULTURAL LOCAL Y REGIONAL RM</t>
  </si>
  <si>
    <t>TRANSFERENCIA CONCURSO COMPLEMENTARIO LEY 18450 RIEGO Y DRENAJE RM</t>
  </si>
  <si>
    <t>TRANSFERENCIA CAPACITACIÓN EN REINSERCIÓN SOCIAL EN LA RMS</t>
  </si>
  <si>
    <t>TRANSFERENCIA DE CAPACITACIÓN EN VALORIZACIÓN DE RESIDUOS EN LA R.M.</t>
  </si>
  <si>
    <t>TURISMO TERCERA EDAD</t>
  </si>
  <si>
    <t xml:space="preserve">INNOVACIÓN DE PRODUCTO: AGREGACIÓN DE VALOR, AMPLIACIÓN Y PROFUNDIZACIÓN DE LA OFERTA DE PRODUCTOS DE PYMES MANUFACTURERAS DE LA RM                                                                                                  </t>
  </si>
  <si>
    <t xml:space="preserve">TRANSFERENCIA SMART WATER EFICIENCIA RECURSO HÍDRICO                                                                                                                                                                                                </t>
  </si>
  <si>
    <t xml:space="preserve">TRANSFERENCIA FORTALECIMIENTO DE PYMES DEL SECTOR TIC'S                                                                                                                                                                                             </t>
  </si>
  <si>
    <t>TRANSFERENCIA ENOTURISMO EN LA REGIÓN METROPOLITANA</t>
  </si>
  <si>
    <t xml:space="preserve">TRANSFERENCIA PROYECTOS DE ACCIÓN REGIONAL PYMES SECTOR SERVICIOS                                                                                                                                                                                 </t>
  </si>
  <si>
    <t>TRANSFERENCIA DIPLOMADOS REGIONALES CIENCIA, TECNOLOGÍA E INNOVACIÓN</t>
  </si>
  <si>
    <t>TRANSFERENCIA SANTIAGO ORIGINARIO: TURISMO SUSTENTABLE</t>
  </si>
  <si>
    <t>HACIA UN NUEVO ECOSISTEMA DE PYMES BASADO EN EL RECICLAJE DE PET MEDIANTE EL DISEÑO DE MATERIALES PARA UNA CONSTRUCCIÓN SUSTENTABLE</t>
  </si>
  <si>
    <t>HABILITACIÓN DE PRODUCTORES HORTÍCOLAS DE LA REGIÓN METROPOLITANA PARA LA ELABORACIÓN DE PRODUCTOS IV GAMA</t>
  </si>
  <si>
    <t>DISEÑO + OFICIOS: PLATAFORMA ABIERTA COLABORATIVA Y COMUNITARIA PARA LA INNOVACIÓN Y EL EMPRENDIMIENTO DE MIPES MANUFACTURERAS DE LA COMUNA DE PEÑALOLÉN</t>
  </si>
  <si>
    <t>HACIA LA SUSTENTABILIDAD DE LAS COMUNIDADES AGRÍCOLAS PERIURBANAS DE SANTIAGO MEDIATE LA POTENCIACIÓN DE LAS CADENAS DE VALOR ASOCIADAS AL TERRITORIO</t>
  </si>
  <si>
    <t>TRANSFERENCIA MODERNIZACIÓN FERIAS LIBRES R.M.</t>
  </si>
  <si>
    <t>RT001-14</t>
  </si>
  <si>
    <t xml:space="preserve">ADQUISICIÓN MATERIAL MAYOR PARA BOMBEROS DE LA R.M., V ETAPA                                                                                                                                                                                                       </t>
  </si>
  <si>
    <t>APLICACIÓN LETRA A) ARTÍCULO IV TRANSITORIO LEY N° 20.378</t>
  </si>
  <si>
    <t xml:space="preserve">TRANSFERENCIA PROGRAMA INNOVADOR EN ESCUELAS Y LICEOS AGRÍCOLAS RMS                                                                                                                                                                                 </t>
  </si>
  <si>
    <t>IMPLEMENTACIÓN DE UN SISTEMA DE GESTIÓN DE LA INNOVACIÓN EN TORNO AL MANEJO INTEGRADO DE LAS PLAGAS Y ENFERMEDADES MÁS PREVALENTES EN RUBROS HORTÍCOLAS RELEVANTES EN LA R.M.</t>
  </si>
  <si>
    <t>SANTIAGO WELCOME POINT</t>
  </si>
  <si>
    <t>No se registran subsidios o aportes reembolsables que reportar en esta glosa al primer trimestre del año presupuestario 2018</t>
  </si>
  <si>
    <t>RE-00003</t>
  </si>
  <si>
    <t>RE-00011</t>
  </si>
  <si>
    <t>GORE-006-17</t>
  </si>
  <si>
    <t>GORE-008-17</t>
  </si>
  <si>
    <t>GORE-009-17</t>
  </si>
  <si>
    <t>MURALES EN EL RIO MAPOCHO, PUERTA DEL SUR</t>
  </si>
  <si>
    <t>IMPLEMENTACIÓN DE CANCHAS DE BOLSILLO</t>
  </si>
  <si>
    <t>LIMPIEZA Y RECUPERACION DE ESPACIOS PUBLICOS</t>
  </si>
  <si>
    <t>CICLOVIAS PROVISORIAS EN EL MAPOCHO Y OTROS</t>
  </si>
  <si>
    <t>MEJORAMIENTO HOSPEDERIA CRISTO DE LA NOCHE</t>
  </si>
  <si>
    <t>ORGANIZACIÓN CULTURAL MUSEO PINCOYANO</t>
  </si>
  <si>
    <t>FUNDACIÓN GANAMOS TODOS</t>
  </si>
  <si>
    <t>GOBIERNO REGIONAL REGION METROPOLITANA</t>
  </si>
  <si>
    <t>No existen transferencias en el Primer Trimestre para el ejercicio presupuestario 2018</t>
  </si>
  <si>
    <t>Derechos de Aprovechamiento de Aguas para Comités o Cooperativas de Agua Potable Rural existentes o Sistemas de Abastos de Agua y Generadores u otros Sistemas de Respaldo Energético</t>
  </si>
  <si>
    <t>Monto M$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</si>
</sst>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 &quot;$&quot;* #,##0_ ;_ &quot;$&quot;* \-#,##0_ ;_ &quot;$&quot;* &quot;-&quot;_ ;_ @_ "/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\ _€_-;\-* #,##0\ _€_-;_-* &quot;-&quot;??\ _€_-;_-@_-"/>
    <numFmt numFmtId="168" formatCode="#,##0_ ;\-#,##0\ "/>
    <numFmt numFmtId="169" formatCode="General_)"/>
    <numFmt numFmtId="170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Verdana"/>
      <family val="2"/>
    </font>
    <font>
      <b/>
      <sz val="11"/>
      <color theme="3" tint="0.3999755851924192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10"/>
      <color theme="1"/>
      <name val="Verdana"/>
      <family val="2"/>
    </font>
    <font>
      <b/>
      <sz val="10"/>
      <color theme="3" tint="0.3999755851924192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3"/>
      <name val="Verdana"/>
      <family val="2"/>
    </font>
    <font>
      <b/>
      <sz val="10"/>
      <color theme="3"/>
      <name val="Verdana"/>
      <family val="2"/>
    </font>
    <font>
      <sz val="11"/>
      <color theme="1"/>
      <name val="Calibri"/>
      <family val="2"/>
    </font>
    <font>
      <sz val="12"/>
      <name val="Arial"/>
      <family val="2"/>
    </font>
    <font>
      <b/>
      <sz val="14"/>
      <color theme="3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3"/>
      <name val="Verdana"/>
      <family val="2"/>
    </font>
    <font>
      <b/>
      <sz val="12"/>
      <color theme="3"/>
      <name val="Verdana"/>
      <family val="2"/>
    </font>
    <font>
      <sz val="12"/>
      <color theme="3"/>
      <name val="Verdana"/>
      <family val="2"/>
    </font>
    <font>
      <sz val="14"/>
      <color theme="3"/>
      <name val="Verdana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9"/>
      <name val="Helv"/>
    </font>
    <font>
      <sz val="11"/>
      <color rgb="FF000000"/>
      <name val="Calibri"/>
      <family val="2"/>
    </font>
    <font>
      <sz val="11"/>
      <color rgb="FF1F497D"/>
      <name val="Calibri"/>
      <family val="2"/>
      <scheme val="minor"/>
    </font>
    <font>
      <b/>
      <sz val="11"/>
      <color theme="3"/>
      <name val="Verdana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3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/>
      <top style="double">
        <color theme="3"/>
      </top>
      <bottom style="double">
        <color theme="3"/>
      </bottom>
      <diagonal/>
    </border>
    <border>
      <left/>
      <right/>
      <top style="double">
        <color theme="3"/>
      </top>
      <bottom style="double">
        <color theme="3"/>
      </bottom>
      <diagonal/>
    </border>
    <border>
      <left/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3"/>
      </left>
      <right/>
      <top style="double">
        <color theme="3"/>
      </top>
      <bottom style="double">
        <color indexed="64"/>
      </bottom>
      <diagonal/>
    </border>
    <border>
      <left/>
      <right style="double">
        <color theme="3"/>
      </right>
      <top style="double">
        <color theme="3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theme="3"/>
      </left>
      <right/>
      <top style="double">
        <color theme="3"/>
      </top>
      <bottom/>
      <diagonal/>
    </border>
    <border>
      <left/>
      <right/>
      <top style="double">
        <color theme="3"/>
      </top>
      <bottom/>
      <diagonal/>
    </border>
    <border>
      <left/>
      <right style="double">
        <color theme="3"/>
      </right>
      <top style="double">
        <color theme="3"/>
      </top>
      <bottom/>
      <diagonal/>
    </border>
    <border>
      <left style="double">
        <color theme="3"/>
      </left>
      <right/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double">
        <color theme="3"/>
      </right>
      <top/>
      <bottom style="double">
        <color theme="3"/>
      </bottom>
      <diagonal/>
    </border>
  </borders>
  <cellStyleXfs count="60">
    <xf numFmtId="0" fontId="0" fillId="0" borderId="0"/>
    <xf numFmtId="166" fontId="1" fillId="0" borderId="0" applyFont="0" applyFill="0" applyBorder="0" applyAlignment="0" applyProtection="0"/>
    <xf numFmtId="0" fontId="11" fillId="0" borderId="0" applyNumberFormat="0" applyFont="0" applyBorder="0" applyProtection="0"/>
    <xf numFmtId="0" fontId="12" fillId="0" borderId="0"/>
    <xf numFmtId="164" fontId="1" fillId="0" borderId="0" applyFont="0" applyFill="0" applyBorder="0" applyAlignment="0" applyProtection="0"/>
    <xf numFmtId="0" fontId="1" fillId="0" borderId="0"/>
    <xf numFmtId="0" fontId="13" fillId="0" borderId="0"/>
    <xf numFmtId="0" fontId="12" fillId="0" borderId="0"/>
    <xf numFmtId="0" fontId="16" fillId="0" borderId="0"/>
    <xf numFmtId="166" fontId="12" fillId="0" borderId="0" applyFont="0" applyFill="0" applyBorder="0" applyAlignment="0" applyProtection="0"/>
    <xf numFmtId="0" fontId="17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6" fillId="0" borderId="0"/>
    <xf numFmtId="169" fontId="25" fillId="0" borderId="0"/>
    <xf numFmtId="0" fontId="11" fillId="0" borderId="0"/>
    <xf numFmtId="0" fontId="12" fillId="0" borderId="0"/>
    <xf numFmtId="166" fontId="26" fillId="0" borderId="0" applyFont="0" applyFill="0" applyBorder="0" applyAlignment="0" applyProtection="0"/>
    <xf numFmtId="0" fontId="12" fillId="0" borderId="0"/>
    <xf numFmtId="0" fontId="27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169" fontId="25" fillId="0" borderId="0"/>
    <xf numFmtId="169" fontId="25" fillId="0" borderId="0"/>
    <xf numFmtId="0" fontId="12" fillId="0" borderId="0"/>
    <xf numFmtId="169" fontId="25" fillId="0" borderId="0"/>
    <xf numFmtId="169" fontId="25" fillId="0" borderId="0"/>
    <xf numFmtId="0" fontId="12" fillId="0" borderId="0"/>
    <xf numFmtId="0" fontId="12" fillId="0" borderId="0"/>
    <xf numFmtId="42" fontId="1" fillId="0" borderId="0" applyFont="0" applyFill="0" applyBorder="0" applyAlignment="0" applyProtection="0"/>
    <xf numFmtId="0" fontId="1" fillId="0" borderId="0"/>
    <xf numFmtId="0" fontId="11" fillId="0" borderId="0" applyNumberFormat="0" applyFont="0" applyBorder="0" applyProtection="0"/>
    <xf numFmtId="165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28" fillId="0" borderId="0"/>
    <xf numFmtId="0" fontId="12" fillId="0" borderId="0"/>
    <xf numFmtId="0" fontId="12" fillId="0" borderId="0"/>
  </cellStyleXfs>
  <cellXfs count="189">
    <xf numFmtId="0" fontId="0" fillId="0" borderId="0" xfId="0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167" fontId="7" fillId="0" borderId="0" xfId="1" applyNumberFormat="1" applyFont="1" applyAlignment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4" borderId="26" xfId="0" applyFont="1" applyFill="1" applyBorder="1" applyAlignment="1">
      <alignment horizontal="center"/>
    </xf>
    <xf numFmtId="0" fontId="0" fillId="0" borderId="23" xfId="0" applyBorder="1"/>
    <xf numFmtId="0" fontId="0" fillId="0" borderId="27" xfId="0" applyBorder="1"/>
    <xf numFmtId="0" fontId="0" fillId="0" borderId="25" xfId="0" applyBorder="1"/>
    <xf numFmtId="0" fontId="0" fillId="0" borderId="0" xfId="0" applyAlignment="1">
      <alignment horizontal="center"/>
    </xf>
    <xf numFmtId="0" fontId="8" fillId="0" borderId="0" xfId="0" applyFont="1"/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top"/>
    </xf>
    <xf numFmtId="0" fontId="10" fillId="4" borderId="6" xfId="0" applyFont="1" applyFill="1" applyBorder="1" applyAlignment="1">
      <alignment horizontal="center"/>
    </xf>
    <xf numFmtId="0" fontId="10" fillId="4" borderId="36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167" fontId="14" fillId="0" borderId="0" xfId="1" applyNumberFormat="1" applyFont="1" applyAlignment="1">
      <alignment horizontal="right" vertical="top"/>
    </xf>
    <xf numFmtId="0" fontId="15" fillId="3" borderId="0" xfId="0" applyFont="1" applyFill="1" applyBorder="1" applyAlignment="1">
      <alignment horizontal="left" vertical="top"/>
    </xf>
    <xf numFmtId="0" fontId="14" fillId="3" borderId="0" xfId="0" applyFont="1" applyFill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vertical="top"/>
    </xf>
    <xf numFmtId="167" fontId="15" fillId="0" borderId="0" xfId="1" applyNumberFormat="1" applyFont="1" applyAlignment="1">
      <alignment horizontal="right" vertical="top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5" fillId="3" borderId="0" xfId="0" applyFont="1" applyFill="1" applyBorder="1" applyAlignment="1">
      <alignment horizontal="center" vertical="top"/>
    </xf>
    <xf numFmtId="0" fontId="14" fillId="3" borderId="0" xfId="0" applyFont="1" applyFill="1" applyBorder="1" applyAlignment="1">
      <alignment horizontal="center" vertical="top" wrapText="1"/>
    </xf>
    <xf numFmtId="0" fontId="14" fillId="0" borderId="0" xfId="0" applyFont="1" applyAlignment="1"/>
    <xf numFmtId="0" fontId="14" fillId="0" borderId="0" xfId="0" applyFont="1" applyFill="1"/>
    <xf numFmtId="0" fontId="14" fillId="0" borderId="0" xfId="0" applyFont="1" applyAlignment="1">
      <alignment horizontal="center"/>
    </xf>
    <xf numFmtId="0" fontId="15" fillId="6" borderId="37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14" fillId="3" borderId="0" xfId="0" applyFont="1" applyFill="1" applyBorder="1" applyAlignment="1">
      <alignment vertical="top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/>
    </xf>
    <xf numFmtId="0" fontId="18" fillId="6" borderId="37" xfId="0" applyFont="1" applyFill="1" applyBorder="1" applyAlignment="1">
      <alignment vertical="center"/>
    </xf>
    <xf numFmtId="0" fontId="21" fillId="5" borderId="37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left" vertical="top"/>
    </xf>
    <xf numFmtId="0" fontId="14" fillId="0" borderId="37" xfId="0" applyNumberFormat="1" applyFont="1" applyFill="1" applyBorder="1" applyAlignment="1" applyProtection="1">
      <alignment horizontal="center" vertical="top" wrapText="1"/>
    </xf>
    <xf numFmtId="0" fontId="23" fillId="0" borderId="0" xfId="0" applyFont="1"/>
    <xf numFmtId="0" fontId="14" fillId="0" borderId="0" xfId="0" applyFont="1" applyAlignment="1">
      <alignment horizontal="center"/>
    </xf>
    <xf numFmtId="0" fontId="14" fillId="0" borderId="37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left" vertical="top"/>
    </xf>
    <xf numFmtId="0" fontId="14" fillId="0" borderId="37" xfId="0" applyFont="1" applyFill="1" applyBorder="1" applyAlignment="1">
      <alignment vertical="top"/>
    </xf>
    <xf numFmtId="0" fontId="24" fillId="0" borderId="0" xfId="0" applyFont="1"/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37" xfId="1" applyNumberFormat="1" applyFont="1" applyFill="1" applyBorder="1" applyAlignment="1">
      <alignment vertical="top"/>
    </xf>
    <xf numFmtId="168" fontId="14" fillId="0" borderId="37" xfId="1" applyNumberFormat="1" applyFont="1" applyFill="1" applyBorder="1" applyAlignment="1">
      <alignment horizontal="left" vertical="top"/>
    </xf>
    <xf numFmtId="3" fontId="14" fillId="0" borderId="0" xfId="0" applyNumberFormat="1" applyFont="1" applyFill="1" applyAlignment="1">
      <alignment horizontal="right"/>
    </xf>
    <xf numFmtId="0" fontId="29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5" fillId="3" borderId="0" xfId="0" applyFont="1" applyFill="1" applyBorder="1" applyAlignment="1">
      <alignment horizontal="left" vertical="top"/>
    </xf>
    <xf numFmtId="0" fontId="14" fillId="3" borderId="0" xfId="0" applyFont="1" applyFill="1" applyBorder="1" applyAlignment="1">
      <alignment horizontal="left" vertical="top" wrapText="1"/>
    </xf>
    <xf numFmtId="0" fontId="15" fillId="0" borderId="0" xfId="0" applyFont="1" applyAlignment="1">
      <alignment vertical="top"/>
    </xf>
    <xf numFmtId="0" fontId="15" fillId="6" borderId="37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 wrapText="1"/>
    </xf>
    <xf numFmtId="0" fontId="14" fillId="0" borderId="37" xfId="0" applyFont="1" applyBorder="1"/>
    <xf numFmtId="3" fontId="14" fillId="0" borderId="37" xfId="0" applyNumberFormat="1" applyFont="1" applyBorder="1"/>
    <xf numFmtId="0" fontId="30" fillId="0" borderId="0" xfId="0" applyFont="1" applyAlignment="1"/>
    <xf numFmtId="0" fontId="31" fillId="0" borderId="0" xfId="0" applyFont="1" applyFill="1" applyBorder="1" applyAlignment="1"/>
    <xf numFmtId="0" fontId="0" fillId="0" borderId="0" xfId="0" applyFill="1"/>
    <xf numFmtId="0" fontId="0" fillId="0" borderId="0" xfId="0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0" fontId="30" fillId="0" borderId="0" xfId="0" applyFont="1" applyAlignment="1"/>
    <xf numFmtId="0" fontId="31" fillId="6" borderId="47" xfId="0" applyFont="1" applyFill="1" applyBorder="1" applyAlignment="1">
      <alignment horizontal="center"/>
    </xf>
    <xf numFmtId="0" fontId="14" fillId="0" borderId="37" xfId="0" applyFont="1" applyFill="1" applyBorder="1" applyAlignment="1">
      <alignment vertical="center"/>
    </xf>
    <xf numFmtId="0" fontId="14" fillId="0" borderId="37" xfId="0" applyFont="1" applyFill="1" applyBorder="1" applyAlignment="1">
      <alignment horizontal="left" vertical="center"/>
    </xf>
    <xf numFmtId="0" fontId="14" fillId="0" borderId="37" xfId="0" applyNumberFormat="1" applyFont="1" applyFill="1" applyBorder="1" applyAlignment="1" applyProtection="1">
      <alignment horizontal="center" vertical="center" wrapText="1"/>
    </xf>
    <xf numFmtId="0" fontId="14" fillId="0" borderId="37" xfId="0" applyFont="1" applyFill="1" applyBorder="1" applyAlignment="1">
      <alignment horizontal="left" vertical="center" wrapText="1"/>
    </xf>
    <xf numFmtId="3" fontId="14" fillId="0" borderId="37" xfId="1" applyNumberFormat="1" applyFont="1" applyFill="1" applyBorder="1" applyAlignment="1">
      <alignment vertical="center"/>
    </xf>
    <xf numFmtId="168" fontId="14" fillId="0" borderId="37" xfId="1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0" xfId="0" applyFont="1" applyAlignment="1">
      <alignment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top" wrapText="1"/>
    </xf>
    <xf numFmtId="0" fontId="6" fillId="2" borderId="4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15" fillId="5" borderId="37" xfId="0" applyFont="1" applyFill="1" applyBorder="1" applyAlignment="1">
      <alignment horizontal="left" vertical="top" wrapText="1"/>
    </xf>
    <xf numFmtId="0" fontId="15" fillId="5" borderId="37" xfId="0" applyFont="1" applyFill="1" applyBorder="1" applyAlignment="1">
      <alignment horizontal="left" vertical="top"/>
    </xf>
    <xf numFmtId="0" fontId="14" fillId="0" borderId="0" xfId="0" applyFont="1" applyAlignment="1">
      <alignment horizontal="center"/>
    </xf>
    <xf numFmtId="0" fontId="14" fillId="5" borderId="38" xfId="0" applyFont="1" applyFill="1" applyBorder="1" applyAlignment="1">
      <alignment horizontal="left" vertical="center"/>
    </xf>
    <xf numFmtId="0" fontId="14" fillId="5" borderId="39" xfId="0" applyFont="1" applyFill="1" applyBorder="1" applyAlignment="1">
      <alignment horizontal="left" vertical="center"/>
    </xf>
    <xf numFmtId="0" fontId="14" fillId="5" borderId="40" xfId="0" applyFont="1" applyFill="1" applyBorder="1" applyAlignment="1">
      <alignment horizontal="left" vertical="center"/>
    </xf>
    <xf numFmtId="0" fontId="18" fillId="5" borderId="37" xfId="0" applyFont="1" applyFill="1" applyBorder="1" applyAlignment="1">
      <alignment horizontal="left" vertical="top"/>
    </xf>
    <xf numFmtId="0" fontId="14" fillId="0" borderId="41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38" xfId="0" applyFont="1" applyBorder="1" applyAlignment="1">
      <alignment horizontal="left" vertical="top" wrapText="1"/>
    </xf>
    <xf numFmtId="0" fontId="14" fillId="0" borderId="39" xfId="0" applyFont="1" applyBorder="1" applyAlignment="1">
      <alignment horizontal="left" vertical="top" wrapText="1"/>
    </xf>
    <xf numFmtId="0" fontId="14" fillId="0" borderId="40" xfId="0" applyFont="1" applyBorder="1" applyAlignment="1">
      <alignment horizontal="left" vertical="top" wrapText="1"/>
    </xf>
    <xf numFmtId="0" fontId="18" fillId="5" borderId="37" xfId="0" applyFont="1" applyFill="1" applyBorder="1" applyAlignment="1">
      <alignment horizontal="left" vertical="top" wrapText="1"/>
    </xf>
    <xf numFmtId="0" fontId="15" fillId="5" borderId="42" xfId="0" applyFont="1" applyFill="1" applyBorder="1" applyAlignment="1">
      <alignment horizontal="left" vertical="center" wrapText="1"/>
    </xf>
    <xf numFmtId="0" fontId="15" fillId="5" borderId="43" xfId="0" applyFont="1" applyFill="1" applyBorder="1" applyAlignment="1">
      <alignment horizontal="left" vertical="center" wrapText="1"/>
    </xf>
    <xf numFmtId="0" fontId="15" fillId="5" borderId="44" xfId="0" applyFont="1" applyFill="1" applyBorder="1" applyAlignment="1">
      <alignment horizontal="left" vertical="center" wrapText="1"/>
    </xf>
    <xf numFmtId="0" fontId="14" fillId="5" borderId="42" xfId="0" applyFont="1" applyFill="1" applyBorder="1" applyAlignment="1">
      <alignment horizontal="left" vertical="center" wrapText="1"/>
    </xf>
    <xf numFmtId="0" fontId="14" fillId="5" borderId="43" xfId="0" applyFont="1" applyFill="1" applyBorder="1" applyAlignment="1">
      <alignment horizontal="left" vertical="center" wrapText="1"/>
    </xf>
    <xf numFmtId="0" fontId="14" fillId="5" borderId="44" xfId="0" applyFont="1" applyFill="1" applyBorder="1" applyAlignment="1">
      <alignment horizontal="left" vertical="center" wrapText="1"/>
    </xf>
    <xf numFmtId="0" fontId="15" fillId="0" borderId="38" xfId="0" applyFont="1" applyBorder="1" applyAlignment="1">
      <alignment horizontal="left" wrapText="1"/>
    </xf>
    <xf numFmtId="0" fontId="15" fillId="0" borderId="39" xfId="0" applyFont="1" applyBorder="1" applyAlignment="1">
      <alignment horizontal="left" wrapText="1"/>
    </xf>
    <xf numFmtId="0" fontId="15" fillId="0" borderId="40" xfId="0" applyFont="1" applyBorder="1" applyAlignment="1">
      <alignment horizontal="left" wrapText="1"/>
    </xf>
    <xf numFmtId="0" fontId="22" fillId="5" borderId="37" xfId="0" applyFont="1" applyFill="1" applyBorder="1" applyAlignment="1">
      <alignment horizontal="left" vertical="center"/>
    </xf>
    <xf numFmtId="0" fontId="22" fillId="5" borderId="37" xfId="0" applyFont="1" applyFill="1" applyBorder="1" applyAlignment="1">
      <alignment horizontal="left" vertical="top" wrapText="1"/>
    </xf>
    <xf numFmtId="0" fontId="15" fillId="5" borderId="38" xfId="0" applyFont="1" applyFill="1" applyBorder="1" applyAlignment="1">
      <alignment horizontal="left" vertical="center" wrapText="1"/>
    </xf>
    <xf numFmtId="0" fontId="15" fillId="5" borderId="39" xfId="0" applyFont="1" applyFill="1" applyBorder="1" applyAlignment="1">
      <alignment horizontal="left" vertical="center" wrapText="1"/>
    </xf>
    <xf numFmtId="0" fontId="15" fillId="5" borderId="40" xfId="0" applyFont="1" applyFill="1" applyBorder="1" applyAlignment="1">
      <alignment horizontal="left" vertical="center" wrapText="1"/>
    </xf>
    <xf numFmtId="0" fontId="14" fillId="0" borderId="41" xfId="0" applyFont="1" applyBorder="1" applyAlignment="1">
      <alignment horizontal="center"/>
    </xf>
    <xf numFmtId="0" fontId="14" fillId="0" borderId="37" xfId="0" applyFont="1" applyBorder="1" applyAlignment="1">
      <alignment horizontal="left" vertical="top"/>
    </xf>
    <xf numFmtId="0" fontId="18" fillId="5" borderId="37" xfId="0" applyFont="1" applyFill="1" applyBorder="1" applyAlignment="1">
      <alignment horizontal="left" vertical="center"/>
    </xf>
    <xf numFmtId="0" fontId="18" fillId="5" borderId="38" xfId="0" applyFont="1" applyFill="1" applyBorder="1" applyAlignment="1">
      <alignment horizontal="left" vertical="center"/>
    </xf>
    <xf numFmtId="0" fontId="18" fillId="5" borderId="39" xfId="0" applyFont="1" applyFill="1" applyBorder="1" applyAlignment="1">
      <alignment horizontal="left" vertical="center"/>
    </xf>
    <xf numFmtId="0" fontId="18" fillId="5" borderId="40" xfId="0" applyFont="1" applyFill="1" applyBorder="1" applyAlignment="1">
      <alignment horizontal="left" vertical="center"/>
    </xf>
    <xf numFmtId="0" fontId="14" fillId="0" borderId="0" xfId="0" applyFont="1" applyAlignment="1">
      <alignment horizontal="right"/>
    </xf>
    <xf numFmtId="0" fontId="15" fillId="6" borderId="38" xfId="0" applyFont="1" applyFill="1" applyBorder="1" applyAlignment="1">
      <alignment horizontal="left" vertical="center" wrapText="1"/>
    </xf>
    <xf numFmtId="0" fontId="15" fillId="6" borderId="39" xfId="0" applyFont="1" applyFill="1" applyBorder="1" applyAlignment="1">
      <alignment horizontal="left" vertical="center" wrapText="1"/>
    </xf>
    <xf numFmtId="0" fontId="15" fillId="6" borderId="39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right" vertical="center" wrapText="1"/>
    </xf>
    <xf numFmtId="0" fontId="14" fillId="6" borderId="38" xfId="0" applyFont="1" applyFill="1" applyBorder="1" applyAlignment="1">
      <alignment horizontal="left" vertical="center" wrapText="1"/>
    </xf>
    <xf numFmtId="0" fontId="14" fillId="6" borderId="39" xfId="0" applyFont="1" applyFill="1" applyBorder="1" applyAlignment="1">
      <alignment horizontal="left" vertical="center" wrapText="1"/>
    </xf>
    <xf numFmtId="0" fontId="14" fillId="6" borderId="39" xfId="0" applyFont="1" applyFill="1" applyBorder="1" applyAlignment="1">
      <alignment horizontal="center" vertical="center" wrapText="1"/>
    </xf>
    <xf numFmtId="0" fontId="14" fillId="6" borderId="40" xfId="0" applyFont="1" applyFill="1" applyBorder="1" applyAlignment="1">
      <alignment horizontal="right" vertical="center" wrapText="1"/>
    </xf>
    <xf numFmtId="0" fontId="18" fillId="6" borderId="37" xfId="0" applyFont="1" applyFill="1" applyBorder="1" applyAlignment="1">
      <alignment horizontal="left" vertical="center" wrapText="1"/>
    </xf>
    <xf numFmtId="0" fontId="18" fillId="6" borderId="37" xfId="0" applyFont="1" applyFill="1" applyBorder="1" applyAlignment="1">
      <alignment horizontal="center" vertical="center" wrapText="1"/>
    </xf>
    <xf numFmtId="0" fontId="18" fillId="6" borderId="37" xfId="0" applyFont="1" applyFill="1" applyBorder="1" applyAlignment="1">
      <alignment horizontal="right" vertical="center" wrapText="1"/>
    </xf>
    <xf numFmtId="0" fontId="15" fillId="6" borderId="40" xfId="0" applyFont="1" applyFill="1" applyBorder="1" applyAlignment="1">
      <alignment horizontal="left" vertical="center" wrapText="1"/>
    </xf>
    <xf numFmtId="0" fontId="14" fillId="6" borderId="40" xfId="0" applyFont="1" applyFill="1" applyBorder="1" applyAlignment="1">
      <alignment horizontal="left" vertical="center" wrapText="1"/>
    </xf>
    <xf numFmtId="0" fontId="15" fillId="6" borderId="45" xfId="0" applyFont="1" applyFill="1" applyBorder="1" applyAlignment="1">
      <alignment horizontal="center" vertical="center"/>
    </xf>
    <xf numFmtId="0" fontId="15" fillId="6" borderId="46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left" vertical="center"/>
    </xf>
    <xf numFmtId="0" fontId="15" fillId="6" borderId="46" xfId="0" applyFont="1" applyFill="1" applyBorder="1" applyAlignment="1">
      <alignment horizontal="left" vertical="center"/>
    </xf>
    <xf numFmtId="0" fontId="32" fillId="0" borderId="42" xfId="0" applyFont="1" applyBorder="1" applyAlignment="1">
      <alignment horizontal="left"/>
    </xf>
    <xf numFmtId="0" fontId="32" fillId="0" borderId="43" xfId="0" applyFont="1" applyBorder="1" applyAlignment="1">
      <alignment horizontal="left"/>
    </xf>
    <xf numFmtId="0" fontId="32" fillId="0" borderId="44" xfId="0" applyFont="1" applyBorder="1" applyAlignment="1">
      <alignment horizontal="left"/>
    </xf>
    <xf numFmtId="0" fontId="14" fillId="5" borderId="48" xfId="0" applyFont="1" applyFill="1" applyBorder="1" applyAlignment="1">
      <alignment horizontal="left" vertical="center" wrapText="1"/>
    </xf>
    <xf numFmtId="0" fontId="14" fillId="5" borderId="49" xfId="0" applyFont="1" applyFill="1" applyBorder="1" applyAlignment="1">
      <alignment horizontal="left" vertical="center" wrapText="1"/>
    </xf>
    <xf numFmtId="0" fontId="14" fillId="5" borderId="50" xfId="0" applyFont="1" applyFill="1" applyBorder="1" applyAlignment="1">
      <alignment horizontal="left" vertical="center" wrapText="1"/>
    </xf>
    <xf numFmtId="0" fontId="14" fillId="5" borderId="51" xfId="0" applyFont="1" applyFill="1" applyBorder="1" applyAlignment="1">
      <alignment horizontal="left" vertical="center" wrapText="1"/>
    </xf>
    <xf numFmtId="0" fontId="14" fillId="5" borderId="52" xfId="0" applyFont="1" applyFill="1" applyBorder="1" applyAlignment="1">
      <alignment horizontal="left" vertical="center" wrapText="1"/>
    </xf>
    <xf numFmtId="0" fontId="14" fillId="5" borderId="53" xfId="0" applyFont="1" applyFill="1" applyBorder="1" applyAlignment="1">
      <alignment horizontal="left" vertical="center" wrapText="1"/>
    </xf>
    <xf numFmtId="0" fontId="14" fillId="0" borderId="38" xfId="0" applyFont="1" applyFill="1" applyBorder="1" applyAlignment="1">
      <alignment horizontal="left" vertical="top" wrapText="1"/>
    </xf>
    <xf numFmtId="0" fontId="14" fillId="0" borderId="39" xfId="0" applyFont="1" applyFill="1" applyBorder="1" applyAlignment="1">
      <alignment horizontal="left" vertical="top" wrapText="1"/>
    </xf>
    <xf numFmtId="0" fontId="14" fillId="0" borderId="40" xfId="0" applyFont="1" applyFill="1" applyBorder="1" applyAlignment="1">
      <alignment horizontal="left" vertical="top" wrapText="1"/>
    </xf>
  </cellXfs>
  <cellStyles count="60">
    <cellStyle name="_x000a_386grabber=M" xfId="21"/>
    <cellStyle name="Millares" xfId="1" builtinId="3"/>
    <cellStyle name="Millares [0] 2" xfId="4"/>
    <cellStyle name="Millares 2" xfId="9"/>
    <cellStyle name="Millares 2 2" xfId="51"/>
    <cellStyle name="Millares 2 3" xfId="52"/>
    <cellStyle name="Millares 2 4" xfId="53"/>
    <cellStyle name="Millares 2 5" xfId="54"/>
    <cellStyle name="Millares 2 6" xfId="50"/>
    <cellStyle name="Millares 3" xfId="19"/>
    <cellStyle name="Millares 3 2" xfId="55"/>
    <cellStyle name="Millares 4" xfId="56"/>
    <cellStyle name="Moneda [0] 2" xfId="46"/>
    <cellStyle name="Moneda 2" xfId="49"/>
    <cellStyle name="Normal" xfId="0" builtinId="0"/>
    <cellStyle name="Normal 10" xfId="22"/>
    <cellStyle name="Normal 10 31" xfId="23"/>
    <cellStyle name="Normal 11 18" xfId="24"/>
    <cellStyle name="Normal 11 19" xfId="25"/>
    <cellStyle name="Normal 19" xfId="26"/>
    <cellStyle name="Normal 2" xfId="2"/>
    <cellStyle name="Normal 2 10" xfId="28"/>
    <cellStyle name="Normal 2 2" xfId="5"/>
    <cellStyle name="Normal 2 2 16" xfId="30"/>
    <cellStyle name="Normal 2 2 2" xfId="17"/>
    <cellStyle name="Normal 2 2 3" xfId="47"/>
    <cellStyle name="Normal 2 2 4" xfId="29"/>
    <cellStyle name="Normal 2 3" xfId="31"/>
    <cellStyle name="Normal 2 3 2" xfId="57"/>
    <cellStyle name="Normal 2 4" xfId="32"/>
    <cellStyle name="Normal 2 5" xfId="33"/>
    <cellStyle name="Normal 2 6" xfId="48"/>
    <cellStyle name="Normal 2 7" xfId="27"/>
    <cellStyle name="Normal 20" xfId="7"/>
    <cellStyle name="Normal 21" xfId="20"/>
    <cellStyle name="Normal 22" xfId="11"/>
    <cellStyle name="Normal 23" xfId="13"/>
    <cellStyle name="Normal 24" xfId="12"/>
    <cellStyle name="Normal 25" xfId="18"/>
    <cellStyle name="Normal 26" xfId="34"/>
    <cellStyle name="Normal 27" xfId="35"/>
    <cellStyle name="Normal 28" xfId="36"/>
    <cellStyle name="Normal 29" xfId="37"/>
    <cellStyle name="Normal 3" xfId="8"/>
    <cellStyle name="Normal 3 2" xfId="38"/>
    <cellStyle name="Normal 3 2 2" xfId="58"/>
    <cellStyle name="Normal 3 3" xfId="15"/>
    <cellStyle name="Normal 3 4" xfId="16"/>
    <cellStyle name="Normal 38" xfId="39"/>
    <cellStyle name="Normal 39" xfId="40"/>
    <cellStyle name="Normal 4 2" xfId="41"/>
    <cellStyle name="Normal 4 2 2" xfId="14"/>
    <cellStyle name="Normal 4 27" xfId="42"/>
    <cellStyle name="Normal 41" xfId="6"/>
    <cellStyle name="Normal 5" xfId="10"/>
    <cellStyle name="Normal 5 2" xfId="59"/>
    <cellStyle name="Normal 6" xfId="3"/>
    <cellStyle name="Normal 7 2" xfId="43"/>
    <cellStyle name="Normal 9 16" xfId="44"/>
    <cellStyle name="Normal 9 17" xfId="45"/>
  </cellStyles>
  <dxfs count="0"/>
  <tableStyles count="0" defaultTableStyle="TableStyleMedium2" defaultPivotStyle="PivotStyleLight16"/>
  <colors>
    <mruColors>
      <color rgb="FF00FFFF"/>
      <color rgb="FF66FFFF"/>
      <color rgb="FFD3F6FB"/>
      <color rgb="FFA9EA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1409901</xdr:colOff>
      <xdr:row>4</xdr:row>
      <xdr:rowOff>314324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400376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937260</xdr:colOff>
      <xdr:row>6</xdr:row>
      <xdr:rowOff>76200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7260" cy="10191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47625</xdr:rowOff>
    </xdr:from>
    <xdr:to>
      <xdr:col>4</xdr:col>
      <xdr:colOff>0</xdr:colOff>
      <xdr:row>42</xdr:row>
      <xdr:rowOff>19050</xdr:rowOff>
    </xdr:to>
    <xdr:sp macro="" textlink="">
      <xdr:nvSpPr>
        <xdr:cNvPr id="3" name="2 CuadroTexto"/>
        <xdr:cNvSpPr txBox="1"/>
      </xdr:nvSpPr>
      <xdr:spPr>
        <a:xfrm>
          <a:off x="0" y="7839075"/>
          <a:ext cx="759142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CL" sz="1000">
              <a:solidFill>
                <a:schemeClr val="tx2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La</a:t>
          </a:r>
          <a:r>
            <a:rPr lang="es-CL" sz="1000" baseline="0">
              <a:solidFill>
                <a:schemeClr val="tx2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ejecución presupuestaria que se informa es concordante con SIGFE y corresponde a:</a:t>
          </a:r>
        </a:p>
        <a:p>
          <a:r>
            <a:rPr lang="es-CL" sz="1000" baseline="0">
              <a:solidFill>
                <a:schemeClr val="tx2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a) Pagos a proveedores en el caso de proyectos ejecutados por el Gobierno Regional </a:t>
          </a:r>
        </a:p>
        <a:p>
          <a:r>
            <a:rPr lang="es-CL" sz="1000" baseline="0">
              <a:solidFill>
                <a:schemeClr val="tx2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b) Transferencias en el caso de otras instituciones privadas sin fines de lucro.  </a:t>
          </a:r>
        </a:p>
        <a:p>
          <a:r>
            <a:rPr lang="es-CL" sz="1000" baseline="0">
              <a:solidFill>
                <a:schemeClr val="tx2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c) Rendiciones de transferencias previamente otorgadas, en el caso de instituciones públicas</a:t>
          </a:r>
        </a:p>
        <a:p>
          <a:endParaRPr lang="es-CL" sz="1000" baseline="0">
            <a:solidFill>
              <a:schemeClr val="tx2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</xdr:colOff>
      <xdr:row>7</xdr:row>
      <xdr:rowOff>104775</xdr:rowOff>
    </xdr:to>
    <xdr:pic>
      <xdr:nvPicPr>
        <xdr:cNvPr id="4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6850" cy="1238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6</xdr:row>
      <xdr:rowOff>9524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9650" cy="9810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371474</xdr:colOff>
      <xdr:row>5</xdr:row>
      <xdr:rowOff>95250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474" cy="1047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0</xdr:col>
      <xdr:colOff>1293018</xdr:colOff>
      <xdr:row>6</xdr:row>
      <xdr:rowOff>30161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66675"/>
          <a:ext cx="1273968" cy="11350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1</xdr:col>
      <xdr:colOff>7143</xdr:colOff>
      <xdr:row>5</xdr:row>
      <xdr:rowOff>334961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9525"/>
          <a:ext cx="1273968" cy="11350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25135</xdr:colOff>
      <xdr:row>7</xdr:row>
      <xdr:rowOff>23811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3968" cy="11350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7</xdr:col>
      <xdr:colOff>889001</xdr:colOff>
      <xdr:row>364</xdr:row>
      <xdr:rowOff>42333</xdr:rowOff>
    </xdr:to>
    <xdr:sp macro="" textlink="">
      <xdr:nvSpPr>
        <xdr:cNvPr id="4" name="3 CuadroTexto"/>
        <xdr:cNvSpPr txBox="1"/>
      </xdr:nvSpPr>
      <xdr:spPr>
        <a:xfrm>
          <a:off x="0" y="113569750"/>
          <a:ext cx="11535834" cy="518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000">
              <a:solidFill>
                <a:schemeClr val="tx2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 LA COLUMNA</a:t>
          </a:r>
          <a:r>
            <a:rPr lang="es-CL" sz="1000" baseline="0">
              <a:solidFill>
                <a:schemeClr val="tx2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MONTO DEVENGADO SE INFORMA LA EJECUCIÓN PRESUPUESTARIA ACUMULADA AL 31/03/2018 (INCLUYE PERIODOS ANTERIORES)</a:t>
          </a:r>
          <a:endParaRPr lang="es-CL" sz="1000">
            <a:solidFill>
              <a:schemeClr val="tx2">
                <a:lumMod val="7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285750</xdr:colOff>
      <xdr:row>5</xdr:row>
      <xdr:rowOff>19050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77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2"/>
  <sheetViews>
    <sheetView workbookViewId="0"/>
  </sheetViews>
  <sheetFormatPr baseColWidth="10" defaultRowHeight="15" x14ac:dyDescent="0.25"/>
  <cols>
    <col min="1" max="1" width="20.28515625" customWidth="1"/>
    <col min="2" max="3" width="59.28515625" customWidth="1"/>
    <col min="4" max="4" width="23.42578125" bestFit="1" customWidth="1"/>
  </cols>
  <sheetData>
    <row r="1" spans="1:4" ht="15" customHeight="1" x14ac:dyDescent="0.25"/>
    <row r="2" spans="1:4" ht="26.25" customHeight="1" x14ac:dyDescent="0.25">
      <c r="A2" s="99" t="s">
        <v>0</v>
      </c>
      <c r="B2" s="99"/>
      <c r="C2" s="99"/>
      <c r="D2" s="99"/>
    </row>
    <row r="3" spans="1:4" ht="22.5" customHeight="1" x14ac:dyDescent="0.25">
      <c r="A3" s="99" t="s">
        <v>1</v>
      </c>
      <c r="B3" s="99"/>
      <c r="C3" s="99"/>
      <c r="D3" s="99"/>
    </row>
    <row r="4" spans="1:4" ht="22.5" customHeight="1" x14ac:dyDescent="0.25">
      <c r="A4" s="99"/>
      <c r="B4" s="99"/>
      <c r="C4" s="99"/>
      <c r="D4" s="99"/>
    </row>
    <row r="5" spans="1:4" ht="7.5" customHeight="1" thickBot="1" x14ac:dyDescent="0.3">
      <c r="A5" s="1"/>
      <c r="B5" s="2"/>
      <c r="C5" s="2"/>
      <c r="D5" s="3"/>
    </row>
    <row r="6" spans="1:4" ht="27" customHeight="1" thickBot="1" x14ac:dyDescent="0.3">
      <c r="A6" s="4" t="s">
        <v>2</v>
      </c>
      <c r="B6" s="100" t="s">
        <v>3</v>
      </c>
      <c r="C6" s="101"/>
      <c r="D6" s="102"/>
    </row>
    <row r="7" spans="1:4" ht="15.75" thickBot="1" x14ac:dyDescent="0.3">
      <c r="A7" s="1"/>
      <c r="B7" s="2"/>
      <c r="C7" s="2"/>
      <c r="D7" s="3"/>
    </row>
    <row r="8" spans="1:4" ht="15.75" thickBot="1" x14ac:dyDescent="0.3">
      <c r="A8" s="4" t="s">
        <v>4</v>
      </c>
      <c r="B8" s="103" t="s">
        <v>5</v>
      </c>
      <c r="C8" s="104"/>
      <c r="D8" s="105"/>
    </row>
    <row r="9" spans="1:4" x14ac:dyDescent="0.25">
      <c r="A9" s="5"/>
      <c r="B9" s="6"/>
      <c r="C9" s="6"/>
      <c r="D9" s="6"/>
    </row>
    <row r="10" spans="1:4" ht="15.75" thickBot="1" x14ac:dyDescent="0.3"/>
    <row r="11" spans="1:4" x14ac:dyDescent="0.25">
      <c r="A11" s="7" t="s">
        <v>6</v>
      </c>
      <c r="B11" s="8" t="s">
        <v>7</v>
      </c>
      <c r="C11" s="8" t="s">
        <v>8</v>
      </c>
      <c r="D11" s="9" t="s">
        <v>9</v>
      </c>
    </row>
    <row r="12" spans="1:4" x14ac:dyDescent="0.25">
      <c r="A12" s="10"/>
      <c r="B12" s="11"/>
      <c r="C12" s="11"/>
      <c r="D12" s="12"/>
    </row>
    <row r="13" spans="1:4" x14ac:dyDescent="0.25">
      <c r="A13" s="13"/>
      <c r="B13" s="14"/>
      <c r="C13" s="14"/>
      <c r="D13" s="15"/>
    </row>
    <row r="14" spans="1:4" ht="15.75" thickBot="1" x14ac:dyDescent="0.3">
      <c r="A14" s="16"/>
      <c r="B14" s="17"/>
      <c r="C14" s="17"/>
      <c r="D14" s="18"/>
    </row>
    <row r="18" spans="1:4" ht="26.25" customHeight="1" x14ac:dyDescent="0.25">
      <c r="A18" s="99" t="s">
        <v>10</v>
      </c>
      <c r="B18" s="99"/>
      <c r="C18" s="99"/>
      <c r="D18" s="99"/>
    </row>
    <row r="19" spans="1:4" ht="12" customHeight="1" x14ac:dyDescent="0.25">
      <c r="A19" s="99" t="s">
        <v>11</v>
      </c>
      <c r="B19" s="99"/>
      <c r="C19" s="99"/>
      <c r="D19" s="99"/>
    </row>
    <row r="20" spans="1:4" ht="12" customHeight="1" x14ac:dyDescent="0.25">
      <c r="A20" s="99"/>
      <c r="B20" s="99"/>
      <c r="C20" s="99"/>
      <c r="D20" s="99"/>
    </row>
    <row r="21" spans="1:4" ht="7.5" customHeight="1" thickBot="1" x14ac:dyDescent="0.3">
      <c r="A21" s="1"/>
      <c r="B21" s="2"/>
      <c r="C21" s="2"/>
      <c r="D21" s="3"/>
    </row>
    <row r="22" spans="1:4" ht="27" customHeight="1" thickBot="1" x14ac:dyDescent="0.3">
      <c r="A22" s="4" t="s">
        <v>2</v>
      </c>
      <c r="B22" s="100" t="s">
        <v>12</v>
      </c>
      <c r="C22" s="101"/>
      <c r="D22" s="102"/>
    </row>
    <row r="23" spans="1:4" ht="15.75" thickBot="1" x14ac:dyDescent="0.3">
      <c r="A23" s="1"/>
      <c r="B23" s="2"/>
      <c r="C23" s="2"/>
      <c r="D23" s="3"/>
    </row>
    <row r="24" spans="1:4" ht="15.75" thickBot="1" x14ac:dyDescent="0.3">
      <c r="A24" s="4" t="s">
        <v>4</v>
      </c>
      <c r="B24" s="103" t="s">
        <v>5</v>
      </c>
      <c r="C24" s="104"/>
      <c r="D24" s="105"/>
    </row>
    <row r="25" spans="1:4" x14ac:dyDescent="0.25">
      <c r="A25" s="5"/>
      <c r="B25" s="6"/>
      <c r="C25" s="6"/>
      <c r="D25" s="6"/>
    </row>
    <row r="26" spans="1:4" ht="15.75" thickBot="1" x14ac:dyDescent="0.3"/>
    <row r="27" spans="1:4" x14ac:dyDescent="0.25">
      <c r="A27" s="7" t="s">
        <v>6</v>
      </c>
      <c r="B27" s="8" t="s">
        <v>8</v>
      </c>
      <c r="C27" s="106" t="s">
        <v>13</v>
      </c>
      <c r="D27" s="107"/>
    </row>
    <row r="28" spans="1:4" x14ac:dyDescent="0.25">
      <c r="A28" s="10"/>
      <c r="B28" s="11"/>
      <c r="C28" s="108"/>
      <c r="D28" s="109"/>
    </row>
    <row r="29" spans="1:4" x14ac:dyDescent="0.25">
      <c r="A29" s="13"/>
      <c r="B29" s="14"/>
      <c r="C29" s="108"/>
      <c r="D29" s="109"/>
    </row>
    <row r="30" spans="1:4" ht="15.75" thickBot="1" x14ac:dyDescent="0.3">
      <c r="A30" s="16"/>
      <c r="B30" s="17"/>
      <c r="C30" s="97"/>
      <c r="D30" s="98"/>
    </row>
    <row r="34" spans="1:4" ht="62.25" customHeight="1" x14ac:dyDescent="0.25">
      <c r="A34" s="99" t="s">
        <v>14</v>
      </c>
      <c r="B34" s="99"/>
      <c r="C34" s="99"/>
      <c r="D34" s="99"/>
    </row>
    <row r="35" spans="1:4" ht="43.5" customHeight="1" x14ac:dyDescent="0.25">
      <c r="A35" s="99" t="s">
        <v>15</v>
      </c>
      <c r="B35" s="99"/>
      <c r="C35" s="99"/>
      <c r="D35" s="99"/>
    </row>
    <row r="36" spans="1:4" ht="44.25" customHeight="1" x14ac:dyDescent="0.25">
      <c r="A36" s="99"/>
      <c r="B36" s="99"/>
      <c r="C36" s="99"/>
      <c r="D36" s="99"/>
    </row>
    <row r="37" spans="1:4" ht="7.5" customHeight="1" thickBot="1" x14ac:dyDescent="0.3">
      <c r="A37" s="1"/>
      <c r="B37" s="2"/>
      <c r="C37" s="2"/>
      <c r="D37" s="3"/>
    </row>
    <row r="38" spans="1:4" ht="15.75" thickBot="1" x14ac:dyDescent="0.3">
      <c r="A38" s="4" t="s">
        <v>2</v>
      </c>
      <c r="B38" s="100" t="s">
        <v>16</v>
      </c>
      <c r="C38" s="101"/>
      <c r="D38" s="102"/>
    </row>
    <row r="39" spans="1:4" ht="15.75" thickBot="1" x14ac:dyDescent="0.3">
      <c r="A39" s="1"/>
      <c r="B39" s="2"/>
      <c r="C39" s="2"/>
      <c r="D39" s="3"/>
    </row>
    <row r="40" spans="1:4" ht="15.75" thickBot="1" x14ac:dyDescent="0.3">
      <c r="A40" s="4" t="s">
        <v>4</v>
      </c>
      <c r="B40" s="103" t="s">
        <v>17</v>
      </c>
      <c r="C40" s="104"/>
      <c r="D40" s="105"/>
    </row>
    <row r="41" spans="1:4" x14ac:dyDescent="0.25">
      <c r="A41" s="5"/>
      <c r="B41" s="6"/>
      <c r="C41" s="6"/>
      <c r="D41" s="6"/>
    </row>
    <row r="42" spans="1:4" ht="15.75" thickBot="1" x14ac:dyDescent="0.3"/>
    <row r="43" spans="1:4" x14ac:dyDescent="0.25">
      <c r="A43" s="19" t="s">
        <v>6</v>
      </c>
      <c r="B43" s="8" t="s">
        <v>8</v>
      </c>
      <c r="C43" s="8" t="s">
        <v>18</v>
      </c>
      <c r="D43" s="9" t="s">
        <v>9</v>
      </c>
    </row>
    <row r="44" spans="1:4" x14ac:dyDescent="0.25">
      <c r="A44" s="20"/>
      <c r="B44" s="11"/>
      <c r="C44" s="11"/>
      <c r="D44" s="12"/>
    </row>
    <row r="45" spans="1:4" x14ac:dyDescent="0.25">
      <c r="A45" s="21"/>
      <c r="B45" s="14"/>
      <c r="C45" s="14"/>
      <c r="D45" s="15"/>
    </row>
    <row r="46" spans="1:4" ht="15.75" thickBot="1" x14ac:dyDescent="0.3">
      <c r="A46" s="22"/>
      <c r="B46" s="17"/>
      <c r="C46" s="17"/>
      <c r="D46" s="18"/>
    </row>
    <row r="50" spans="1:4" ht="43.5" customHeight="1" x14ac:dyDescent="0.25">
      <c r="A50" s="99" t="s">
        <v>19</v>
      </c>
      <c r="B50" s="99"/>
      <c r="C50" s="99"/>
      <c r="D50" s="99"/>
    </row>
    <row r="51" spans="1:4" ht="30" customHeight="1" x14ac:dyDescent="0.25">
      <c r="A51" s="99" t="s">
        <v>20</v>
      </c>
      <c r="B51" s="99"/>
      <c r="C51" s="99"/>
      <c r="D51" s="99"/>
    </row>
    <row r="52" spans="1:4" ht="30" customHeight="1" x14ac:dyDescent="0.25">
      <c r="A52" s="99"/>
      <c r="B52" s="99"/>
      <c r="C52" s="99"/>
      <c r="D52" s="99"/>
    </row>
    <row r="53" spans="1:4" ht="7.5" customHeight="1" thickBot="1" x14ac:dyDescent="0.3">
      <c r="A53" s="1"/>
      <c r="B53" s="2"/>
      <c r="C53" s="2"/>
      <c r="D53" s="3"/>
    </row>
    <row r="54" spans="1:4" ht="15.75" thickBot="1" x14ac:dyDescent="0.3">
      <c r="A54" s="4" t="s">
        <v>2</v>
      </c>
      <c r="B54" s="100" t="s">
        <v>16</v>
      </c>
      <c r="C54" s="101"/>
      <c r="D54" s="102"/>
    </row>
    <row r="55" spans="1:4" ht="15.75" thickBot="1" x14ac:dyDescent="0.3">
      <c r="A55" s="1"/>
      <c r="B55" s="2"/>
      <c r="C55" s="2"/>
      <c r="D55" s="3"/>
    </row>
    <row r="56" spans="1:4" ht="15.75" thickBot="1" x14ac:dyDescent="0.3">
      <c r="A56" s="4" t="s">
        <v>4</v>
      </c>
      <c r="B56" s="103" t="s">
        <v>17</v>
      </c>
      <c r="C56" s="104"/>
      <c r="D56" s="105"/>
    </row>
    <row r="57" spans="1:4" x14ac:dyDescent="0.25">
      <c r="A57" s="5"/>
      <c r="B57" s="6"/>
      <c r="C57" s="6"/>
      <c r="D57" s="6"/>
    </row>
    <row r="58" spans="1:4" ht="15.75" thickBot="1" x14ac:dyDescent="0.3"/>
    <row r="59" spans="1:4" x14ac:dyDescent="0.25">
      <c r="A59" s="19" t="s">
        <v>6</v>
      </c>
      <c r="B59" s="8" t="s">
        <v>8</v>
      </c>
      <c r="C59" s="8" t="s">
        <v>18</v>
      </c>
      <c r="D59" s="9" t="s">
        <v>9</v>
      </c>
    </row>
    <row r="60" spans="1:4" x14ac:dyDescent="0.25">
      <c r="A60" s="20"/>
      <c r="B60" s="11"/>
      <c r="C60" s="11"/>
      <c r="D60" s="12"/>
    </row>
    <row r="61" spans="1:4" x14ac:dyDescent="0.25">
      <c r="A61" s="21"/>
      <c r="B61" s="14"/>
      <c r="C61" s="14"/>
      <c r="D61" s="15"/>
    </row>
    <row r="62" spans="1:4" ht="15.75" thickBot="1" x14ac:dyDescent="0.3">
      <c r="A62" s="22"/>
      <c r="B62" s="17"/>
      <c r="C62" s="17"/>
      <c r="D62" s="18"/>
    </row>
    <row r="66" spans="1:4" ht="29.25" customHeight="1" x14ac:dyDescent="0.25">
      <c r="A66" s="99" t="s">
        <v>21</v>
      </c>
      <c r="B66" s="99"/>
      <c r="C66" s="99"/>
      <c r="D66" s="99"/>
    </row>
    <row r="67" spans="1:4" x14ac:dyDescent="0.25">
      <c r="A67" s="99" t="s">
        <v>22</v>
      </c>
      <c r="B67" s="99"/>
      <c r="C67" s="99"/>
      <c r="D67" s="99"/>
    </row>
    <row r="68" spans="1:4" x14ac:dyDescent="0.25">
      <c r="A68" s="99"/>
      <c r="B68" s="99"/>
      <c r="C68" s="99"/>
      <c r="D68" s="99"/>
    </row>
    <row r="69" spans="1:4" ht="7.5" customHeight="1" thickBot="1" x14ac:dyDescent="0.3">
      <c r="A69" s="1"/>
      <c r="B69" s="2"/>
      <c r="C69" s="2"/>
      <c r="D69" s="3"/>
    </row>
    <row r="70" spans="1:4" ht="15.75" customHeight="1" thickBot="1" x14ac:dyDescent="0.3">
      <c r="A70" s="4" t="s">
        <v>2</v>
      </c>
      <c r="B70" s="100" t="s">
        <v>23</v>
      </c>
      <c r="C70" s="101"/>
      <c r="D70" s="102"/>
    </row>
    <row r="71" spans="1:4" ht="15.75" thickBot="1" x14ac:dyDescent="0.3">
      <c r="A71" s="1"/>
      <c r="B71" s="2"/>
      <c r="C71" s="2"/>
      <c r="D71" s="3"/>
    </row>
    <row r="72" spans="1:4" ht="15.75" thickBot="1" x14ac:dyDescent="0.3">
      <c r="A72" s="4" t="s">
        <v>4</v>
      </c>
      <c r="B72" s="103" t="s">
        <v>5</v>
      </c>
      <c r="C72" s="104"/>
      <c r="D72" s="105"/>
    </row>
    <row r="73" spans="1:4" x14ac:dyDescent="0.25">
      <c r="A73" s="5"/>
      <c r="B73" s="6"/>
      <c r="C73" s="6"/>
      <c r="D73" s="6"/>
    </row>
    <row r="74" spans="1:4" ht="15.75" thickBot="1" x14ac:dyDescent="0.3"/>
    <row r="75" spans="1:4" s="23" customFormat="1" x14ac:dyDescent="0.25">
      <c r="A75" s="7" t="s">
        <v>6</v>
      </c>
      <c r="B75" s="8" t="s">
        <v>8</v>
      </c>
      <c r="C75" s="8" t="s">
        <v>24</v>
      </c>
      <c r="D75" s="9" t="s">
        <v>9</v>
      </c>
    </row>
    <row r="76" spans="1:4" x14ac:dyDescent="0.25">
      <c r="A76" s="10"/>
      <c r="B76" s="11"/>
      <c r="C76" s="11"/>
      <c r="D76" s="12"/>
    </row>
    <row r="77" spans="1:4" x14ac:dyDescent="0.25">
      <c r="A77" s="13"/>
      <c r="B77" s="14"/>
      <c r="C77" s="14"/>
      <c r="D77" s="15"/>
    </row>
    <row r="78" spans="1:4" ht="15.75" thickBot="1" x14ac:dyDescent="0.3">
      <c r="A78" s="16"/>
      <c r="B78" s="17"/>
      <c r="C78" s="17"/>
      <c r="D78" s="18"/>
    </row>
    <row r="82" spans="1:4" ht="50.25" customHeight="1" x14ac:dyDescent="0.25">
      <c r="A82" s="99" t="s">
        <v>25</v>
      </c>
      <c r="B82" s="99"/>
      <c r="C82" s="99"/>
      <c r="D82" s="99"/>
    </row>
    <row r="83" spans="1:4" x14ac:dyDescent="0.25">
      <c r="A83" s="99" t="s">
        <v>26</v>
      </c>
      <c r="B83" s="99"/>
      <c r="C83" s="99"/>
      <c r="D83" s="99"/>
    </row>
    <row r="84" spans="1:4" x14ac:dyDescent="0.25">
      <c r="A84" s="99"/>
      <c r="B84" s="99"/>
      <c r="C84" s="99"/>
      <c r="D84" s="99"/>
    </row>
    <row r="85" spans="1:4" ht="7.5" customHeight="1" thickBot="1" x14ac:dyDescent="0.3">
      <c r="A85" s="1"/>
      <c r="B85" s="2"/>
      <c r="C85" s="2"/>
      <c r="D85" s="3"/>
    </row>
    <row r="86" spans="1:4" ht="15.75" customHeight="1" thickBot="1" x14ac:dyDescent="0.3">
      <c r="A86" s="4" t="s">
        <v>2</v>
      </c>
      <c r="B86" s="100" t="s">
        <v>23</v>
      </c>
      <c r="C86" s="101"/>
      <c r="D86" s="102"/>
    </row>
    <row r="87" spans="1:4" ht="15.75" thickBot="1" x14ac:dyDescent="0.3">
      <c r="A87" s="1"/>
      <c r="B87" s="2"/>
      <c r="C87" s="2"/>
      <c r="D87" s="3"/>
    </row>
    <row r="88" spans="1:4" ht="15.75" thickBot="1" x14ac:dyDescent="0.3">
      <c r="A88" s="4" t="s">
        <v>4</v>
      </c>
      <c r="B88" s="103" t="s">
        <v>5</v>
      </c>
      <c r="C88" s="104"/>
      <c r="D88" s="105"/>
    </row>
    <row r="89" spans="1:4" x14ac:dyDescent="0.25">
      <c r="A89" s="5"/>
      <c r="B89" s="6"/>
      <c r="C89" s="6"/>
      <c r="D89" s="6"/>
    </row>
    <row r="90" spans="1:4" ht="15.75" thickBot="1" x14ac:dyDescent="0.3"/>
    <row r="91" spans="1:4" x14ac:dyDescent="0.25">
      <c r="A91" s="7" t="s">
        <v>6</v>
      </c>
      <c r="B91" s="8" t="s">
        <v>8</v>
      </c>
      <c r="C91" s="8" t="s">
        <v>27</v>
      </c>
      <c r="D91" s="9" t="s">
        <v>9</v>
      </c>
    </row>
    <row r="92" spans="1:4" x14ac:dyDescent="0.25">
      <c r="A92" s="10"/>
      <c r="B92" s="11"/>
      <c r="C92" s="11"/>
      <c r="D92" s="12"/>
    </row>
    <row r="93" spans="1:4" x14ac:dyDescent="0.25">
      <c r="A93" s="13"/>
      <c r="B93" s="14"/>
      <c r="C93" s="14"/>
      <c r="D93" s="15"/>
    </row>
    <row r="94" spans="1:4" ht="15.75" thickBot="1" x14ac:dyDescent="0.3">
      <c r="A94" s="16"/>
      <c r="B94" s="17"/>
      <c r="C94" s="17"/>
      <c r="D94" s="18"/>
    </row>
    <row r="98" spans="1:4" ht="36.75" customHeight="1" x14ac:dyDescent="0.25">
      <c r="A98" s="99" t="s">
        <v>28</v>
      </c>
      <c r="B98" s="99"/>
      <c r="C98" s="99"/>
      <c r="D98" s="99"/>
    </row>
    <row r="99" spans="1:4" ht="28.5" customHeight="1" x14ac:dyDescent="0.25">
      <c r="A99" s="99" t="s">
        <v>29</v>
      </c>
      <c r="B99" s="99"/>
      <c r="C99" s="99"/>
      <c r="D99" s="99"/>
    </row>
    <row r="100" spans="1:4" x14ac:dyDescent="0.25">
      <c r="A100" s="99"/>
      <c r="B100" s="99"/>
      <c r="C100" s="99"/>
      <c r="D100" s="99"/>
    </row>
    <row r="101" spans="1:4" ht="7.5" customHeight="1" thickBot="1" x14ac:dyDescent="0.3">
      <c r="A101" s="1"/>
      <c r="B101" s="2"/>
      <c r="C101" s="2"/>
      <c r="D101" s="3"/>
    </row>
    <row r="102" spans="1:4" ht="15.75" thickBot="1" x14ac:dyDescent="0.3">
      <c r="A102" s="4" t="s">
        <v>2</v>
      </c>
      <c r="B102" s="100" t="s">
        <v>23</v>
      </c>
      <c r="C102" s="101"/>
      <c r="D102" s="102"/>
    </row>
    <row r="103" spans="1:4" ht="15.75" thickBot="1" x14ac:dyDescent="0.3">
      <c r="A103" s="1"/>
      <c r="B103" s="2"/>
      <c r="C103" s="2"/>
      <c r="D103" s="3"/>
    </row>
    <row r="104" spans="1:4" ht="15.75" thickBot="1" x14ac:dyDescent="0.3">
      <c r="A104" s="4" t="s">
        <v>4</v>
      </c>
      <c r="B104" s="103" t="s">
        <v>5</v>
      </c>
      <c r="C104" s="104"/>
      <c r="D104" s="105"/>
    </row>
    <row r="105" spans="1:4" x14ac:dyDescent="0.25">
      <c r="A105" s="5"/>
      <c r="B105" s="6"/>
      <c r="C105" s="6"/>
      <c r="D105" s="6"/>
    </row>
    <row r="106" spans="1:4" ht="15.75" thickBot="1" x14ac:dyDescent="0.3"/>
    <row r="107" spans="1:4" x14ac:dyDescent="0.25">
      <c r="A107" s="111" t="s">
        <v>30</v>
      </c>
      <c r="B107" s="112"/>
      <c r="C107" s="8" t="s">
        <v>31</v>
      </c>
      <c r="D107" s="9" t="s">
        <v>32</v>
      </c>
    </row>
    <row r="108" spans="1:4" x14ac:dyDescent="0.25">
      <c r="A108" s="113"/>
      <c r="B108" s="109"/>
      <c r="C108" s="11"/>
      <c r="D108" s="12"/>
    </row>
    <row r="109" spans="1:4" x14ac:dyDescent="0.25">
      <c r="A109" s="113"/>
      <c r="B109" s="109"/>
      <c r="C109" s="14"/>
      <c r="D109" s="15"/>
    </row>
    <row r="110" spans="1:4" ht="15.75" thickBot="1" x14ac:dyDescent="0.3">
      <c r="A110" s="110"/>
      <c r="B110" s="98"/>
      <c r="C110" s="17"/>
      <c r="D110" s="18"/>
    </row>
    <row r="114" spans="1:4" ht="42" customHeight="1" x14ac:dyDescent="0.25">
      <c r="A114" s="99" t="s">
        <v>33</v>
      </c>
      <c r="B114" s="99"/>
      <c r="C114" s="99"/>
      <c r="D114" s="99"/>
    </row>
    <row r="115" spans="1:4" ht="25.5" customHeight="1" x14ac:dyDescent="0.25">
      <c r="A115" s="99" t="s">
        <v>34</v>
      </c>
      <c r="B115" s="99"/>
      <c r="C115" s="99"/>
      <c r="D115" s="99"/>
    </row>
    <row r="116" spans="1:4" ht="22.5" customHeight="1" x14ac:dyDescent="0.25">
      <c r="A116" s="99"/>
      <c r="B116" s="99"/>
      <c r="C116" s="99"/>
      <c r="D116" s="99"/>
    </row>
    <row r="117" spans="1:4" ht="7.5" customHeight="1" thickBot="1" x14ac:dyDescent="0.3">
      <c r="A117" s="1"/>
      <c r="B117" s="2"/>
      <c r="C117" s="2"/>
      <c r="D117" s="3"/>
    </row>
    <row r="118" spans="1:4" ht="15.75" customHeight="1" thickBot="1" x14ac:dyDescent="0.3">
      <c r="A118" s="4" t="s">
        <v>2</v>
      </c>
      <c r="B118" s="100" t="s">
        <v>16</v>
      </c>
      <c r="C118" s="101"/>
      <c r="D118" s="102"/>
    </row>
    <row r="119" spans="1:4" ht="15.75" thickBot="1" x14ac:dyDescent="0.3">
      <c r="A119" s="1"/>
      <c r="B119" s="2"/>
      <c r="C119" s="2"/>
      <c r="D119" s="3"/>
    </row>
    <row r="120" spans="1:4" ht="15.75" thickBot="1" x14ac:dyDescent="0.3">
      <c r="A120" s="4" t="s">
        <v>4</v>
      </c>
      <c r="B120" s="103" t="s">
        <v>17</v>
      </c>
      <c r="C120" s="104"/>
      <c r="D120" s="105"/>
    </row>
    <row r="121" spans="1:4" x14ac:dyDescent="0.25">
      <c r="A121" s="5"/>
      <c r="B121" s="6"/>
      <c r="C121" s="6"/>
      <c r="D121" s="6"/>
    </row>
    <row r="122" spans="1:4" ht="15.75" thickBot="1" x14ac:dyDescent="0.3"/>
    <row r="123" spans="1:4" x14ac:dyDescent="0.25">
      <c r="A123" s="111" t="s">
        <v>30</v>
      </c>
      <c r="B123" s="112"/>
      <c r="C123" s="8" t="s">
        <v>35</v>
      </c>
      <c r="D123" s="9" t="s">
        <v>32</v>
      </c>
    </row>
    <row r="124" spans="1:4" x14ac:dyDescent="0.25">
      <c r="A124" s="113"/>
      <c r="B124" s="109"/>
      <c r="C124" s="11"/>
      <c r="D124" s="12"/>
    </row>
    <row r="125" spans="1:4" x14ac:dyDescent="0.25">
      <c r="A125" s="113"/>
      <c r="B125" s="109"/>
      <c r="C125" s="14"/>
      <c r="D125" s="15"/>
    </row>
    <row r="126" spans="1:4" ht="15.75" thickBot="1" x14ac:dyDescent="0.3">
      <c r="A126" s="110"/>
      <c r="B126" s="98"/>
      <c r="C126" s="17"/>
      <c r="D126" s="18"/>
    </row>
    <row r="130" spans="1:4" ht="42.75" customHeight="1" x14ac:dyDescent="0.25">
      <c r="A130" s="99" t="s">
        <v>36</v>
      </c>
      <c r="B130" s="99"/>
      <c r="C130" s="99"/>
      <c r="D130" s="99"/>
    </row>
    <row r="131" spans="1:4" ht="22.5" customHeight="1" x14ac:dyDescent="0.25">
      <c r="A131" s="99" t="s">
        <v>37</v>
      </c>
      <c r="B131" s="99"/>
      <c r="C131" s="99"/>
      <c r="D131" s="99"/>
    </row>
    <row r="132" spans="1:4" ht="22.5" customHeight="1" x14ac:dyDescent="0.25">
      <c r="A132" s="99"/>
      <c r="B132" s="99"/>
      <c r="C132" s="99"/>
      <c r="D132" s="99"/>
    </row>
    <row r="133" spans="1:4" ht="15.75" thickBot="1" x14ac:dyDescent="0.3">
      <c r="A133" s="1"/>
      <c r="B133" s="2"/>
      <c r="C133" s="2"/>
      <c r="D133" s="3"/>
    </row>
    <row r="134" spans="1:4" ht="15.75" thickBot="1" x14ac:dyDescent="0.3">
      <c r="A134" s="4" t="s">
        <v>2</v>
      </c>
      <c r="B134" s="100" t="s">
        <v>16</v>
      </c>
      <c r="C134" s="101"/>
      <c r="D134" s="102"/>
    </row>
    <row r="135" spans="1:4" ht="15.75" thickBot="1" x14ac:dyDescent="0.3">
      <c r="A135" s="1"/>
      <c r="B135" s="2"/>
      <c r="C135" s="2"/>
      <c r="D135" s="3"/>
    </row>
    <row r="136" spans="1:4" ht="15.75" thickBot="1" x14ac:dyDescent="0.3">
      <c r="A136" s="4" t="s">
        <v>4</v>
      </c>
      <c r="B136" s="103" t="s">
        <v>17</v>
      </c>
      <c r="C136" s="104"/>
      <c r="D136" s="105"/>
    </row>
    <row r="137" spans="1:4" x14ac:dyDescent="0.25">
      <c r="A137" s="5"/>
      <c r="B137" s="6"/>
      <c r="C137" s="6"/>
      <c r="D137" s="6"/>
    </row>
    <row r="138" spans="1:4" ht="15.75" thickBot="1" x14ac:dyDescent="0.3"/>
    <row r="139" spans="1:4" x14ac:dyDescent="0.25">
      <c r="A139" s="7" t="s">
        <v>6</v>
      </c>
      <c r="B139" s="8" t="s">
        <v>38</v>
      </c>
      <c r="C139" s="8" t="s">
        <v>39</v>
      </c>
      <c r="D139" s="9" t="s">
        <v>32</v>
      </c>
    </row>
    <row r="140" spans="1:4" x14ac:dyDescent="0.25">
      <c r="A140" s="10"/>
      <c r="B140" s="11"/>
      <c r="C140" s="11"/>
      <c r="D140" s="12"/>
    </row>
    <row r="141" spans="1:4" x14ac:dyDescent="0.25">
      <c r="A141" s="13"/>
      <c r="B141" s="14"/>
      <c r="C141" s="14"/>
      <c r="D141" s="15"/>
    </row>
    <row r="142" spans="1:4" ht="15.75" thickBot="1" x14ac:dyDescent="0.3">
      <c r="A142" s="16"/>
      <c r="B142" s="17"/>
      <c r="C142" s="17"/>
      <c r="D142" s="18"/>
    </row>
  </sheetData>
  <mergeCells count="48">
    <mergeCell ref="B136:D136"/>
    <mergeCell ref="A114:D114"/>
    <mergeCell ref="A115:D116"/>
    <mergeCell ref="B118:D118"/>
    <mergeCell ref="B120:D120"/>
    <mergeCell ref="A123:B123"/>
    <mergeCell ref="A124:B124"/>
    <mergeCell ref="A125:B125"/>
    <mergeCell ref="A126:B126"/>
    <mergeCell ref="A130:D130"/>
    <mergeCell ref="A131:D132"/>
    <mergeCell ref="B134:D134"/>
    <mergeCell ref="A110:B110"/>
    <mergeCell ref="A82:D82"/>
    <mergeCell ref="A83:D84"/>
    <mergeCell ref="B86:D86"/>
    <mergeCell ref="B88:D88"/>
    <mergeCell ref="A98:D98"/>
    <mergeCell ref="A99:D100"/>
    <mergeCell ref="B102:D102"/>
    <mergeCell ref="B104:D104"/>
    <mergeCell ref="A107:B107"/>
    <mergeCell ref="A108:B108"/>
    <mergeCell ref="A109:B109"/>
    <mergeCell ref="B72:D72"/>
    <mergeCell ref="A34:D34"/>
    <mergeCell ref="A35:D36"/>
    <mergeCell ref="B38:D38"/>
    <mergeCell ref="B40:D40"/>
    <mergeCell ref="A50:D50"/>
    <mergeCell ref="A51:D52"/>
    <mergeCell ref="B54:D54"/>
    <mergeCell ref="B56:D56"/>
    <mergeCell ref="A66:D66"/>
    <mergeCell ref="A67:D68"/>
    <mergeCell ref="B70:D70"/>
    <mergeCell ref="C30:D30"/>
    <mergeCell ref="A2:D2"/>
    <mergeCell ref="A3:D4"/>
    <mergeCell ref="B6:D6"/>
    <mergeCell ref="B8:D8"/>
    <mergeCell ref="A18:D18"/>
    <mergeCell ref="A19:D20"/>
    <mergeCell ref="B22:D22"/>
    <mergeCell ref="B24:D24"/>
    <mergeCell ref="C27:D27"/>
    <mergeCell ref="C28:D28"/>
    <mergeCell ref="C29:D29"/>
  </mergeCells>
  <pageMargins left="0.7" right="0.7" top="0.75" bottom="0.75" header="0.3" footer="0.3"/>
  <pageSetup paperSize="5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26" sqref="B26"/>
    </sheetView>
  </sheetViews>
  <sheetFormatPr baseColWidth="10" defaultRowHeight="12.75" x14ac:dyDescent="0.2"/>
  <cols>
    <col min="1" max="1" width="21.85546875" style="24" bestFit="1" customWidth="1"/>
    <col min="2" max="2" width="116.42578125" style="24" bestFit="1" customWidth="1"/>
    <col min="3" max="3" width="10.85546875" style="24" bestFit="1" customWidth="1"/>
    <col min="4" max="16384" width="11.42578125" style="24"/>
  </cols>
  <sheetData>
    <row r="1" spans="1:3" x14ac:dyDescent="0.2">
      <c r="A1" s="125"/>
      <c r="B1" s="125"/>
      <c r="C1" s="125"/>
    </row>
    <row r="2" spans="1:3" x14ac:dyDescent="0.2">
      <c r="A2" s="125"/>
      <c r="B2" s="125"/>
      <c r="C2" s="125"/>
    </row>
    <row r="3" spans="1:3" x14ac:dyDescent="0.2">
      <c r="A3" s="125"/>
      <c r="B3" s="125"/>
      <c r="C3" s="125"/>
    </row>
    <row r="4" spans="1:3" x14ac:dyDescent="0.2">
      <c r="A4" s="125"/>
      <c r="B4" s="125"/>
      <c r="C4" s="125"/>
    </row>
    <row r="5" spans="1:3" ht="32.25" customHeight="1" thickBot="1" x14ac:dyDescent="0.25">
      <c r="A5" s="125"/>
      <c r="B5" s="125"/>
      <c r="C5" s="125"/>
    </row>
    <row r="6" spans="1:3" ht="54.75" customHeight="1" thickBot="1" x14ac:dyDescent="0.25">
      <c r="A6" s="114" t="s">
        <v>42</v>
      </c>
      <c r="B6" s="115"/>
      <c r="C6" s="116"/>
    </row>
    <row r="7" spans="1:3" x14ac:dyDescent="0.2">
      <c r="A7" s="117" t="s">
        <v>1</v>
      </c>
      <c r="B7" s="118"/>
      <c r="C7" s="119"/>
    </row>
    <row r="8" spans="1:3" ht="87.75" customHeight="1" thickBot="1" x14ac:dyDescent="0.25">
      <c r="A8" s="120"/>
      <c r="B8" s="121"/>
      <c r="C8" s="122"/>
    </row>
    <row r="9" spans="1:3" ht="13.5" thickBot="1" x14ac:dyDescent="0.25">
      <c r="A9" s="1"/>
      <c r="B9" s="2"/>
      <c r="C9" s="2"/>
    </row>
    <row r="10" spans="1:3" ht="54.75" customHeight="1" thickBot="1" x14ac:dyDescent="0.25">
      <c r="A10" s="25" t="s">
        <v>2</v>
      </c>
      <c r="B10" s="123" t="s">
        <v>3</v>
      </c>
      <c r="C10" s="102"/>
    </row>
    <row r="11" spans="1:3" ht="13.5" thickBot="1" x14ac:dyDescent="0.25">
      <c r="A11" s="1"/>
      <c r="B11" s="2"/>
      <c r="C11" s="2"/>
    </row>
    <row r="12" spans="1:3" ht="13.5" thickBot="1" x14ac:dyDescent="0.25">
      <c r="A12" s="26" t="s">
        <v>4</v>
      </c>
      <c r="B12" s="124" t="s">
        <v>5</v>
      </c>
      <c r="C12" s="105"/>
    </row>
    <row r="13" spans="1:3" x14ac:dyDescent="0.2">
      <c r="A13" s="5"/>
      <c r="B13" s="6"/>
      <c r="C13" s="6"/>
    </row>
    <row r="14" spans="1:3" ht="13.5" thickBot="1" x14ac:dyDescent="0.25"/>
    <row r="15" spans="1:3" ht="13.5" thickBot="1" x14ac:dyDescent="0.25">
      <c r="A15" s="27" t="s">
        <v>40</v>
      </c>
      <c r="B15" s="28" t="s">
        <v>7</v>
      </c>
      <c r="C15" s="29" t="s">
        <v>41</v>
      </c>
    </row>
  </sheetData>
  <mergeCells count="5">
    <mergeCell ref="A6:C6"/>
    <mergeCell ref="A7:C8"/>
    <mergeCell ref="B10:C10"/>
    <mergeCell ref="B12:C12"/>
    <mergeCell ref="A1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opLeftCell="A9" workbookViewId="0">
      <selection activeCell="E40" sqref="E40"/>
    </sheetView>
  </sheetViews>
  <sheetFormatPr baseColWidth="10" defaultColWidth="14" defaultRowHeight="12.75" x14ac:dyDescent="0.2"/>
  <cols>
    <col min="1" max="1" width="20.7109375" style="70" customWidth="1"/>
    <col min="2" max="2" width="23.85546875" style="70" customWidth="1"/>
    <col min="3" max="3" width="51.42578125" style="70" customWidth="1"/>
    <col min="4" max="4" width="17.85546875" style="70" customWidth="1"/>
    <col min="5" max="5" width="75.42578125" style="70" customWidth="1"/>
    <col min="6" max="6" width="16.28515625" style="70" customWidth="1"/>
    <col min="7" max="16384" width="14" style="70"/>
  </cols>
  <sheetData>
    <row r="2" spans="1:6" x14ac:dyDescent="0.2">
      <c r="B2" s="128"/>
      <c r="C2" s="128"/>
    </row>
    <row r="3" spans="1:6" x14ac:dyDescent="0.2">
      <c r="B3" s="128"/>
      <c r="C3" s="128"/>
    </row>
    <row r="4" spans="1:6" x14ac:dyDescent="0.2">
      <c r="B4" s="128"/>
      <c r="C4" s="128"/>
    </row>
    <row r="5" spans="1:6" x14ac:dyDescent="0.2">
      <c r="B5" s="128"/>
      <c r="C5" s="128"/>
    </row>
    <row r="6" spans="1:6" x14ac:dyDescent="0.2">
      <c r="B6" s="128"/>
      <c r="C6" s="128"/>
    </row>
    <row r="7" spans="1:6" x14ac:dyDescent="0.2">
      <c r="B7" s="71"/>
      <c r="C7" s="71"/>
    </row>
    <row r="8" spans="1:6" x14ac:dyDescent="0.2">
      <c r="B8" s="71"/>
      <c r="C8" s="71"/>
    </row>
    <row r="9" spans="1:6" ht="15" thickBot="1" x14ac:dyDescent="0.25">
      <c r="A9" s="81" t="s">
        <v>152</v>
      </c>
      <c r="C9" s="71"/>
    </row>
    <row r="10" spans="1:6" ht="30" customHeight="1" thickTop="1" thickBot="1" x14ac:dyDescent="0.25">
      <c r="A10" s="129" t="s">
        <v>133</v>
      </c>
      <c r="B10" s="130"/>
      <c r="C10" s="130"/>
      <c r="D10" s="130"/>
      <c r="E10" s="130"/>
      <c r="F10" s="131"/>
    </row>
    <row r="11" spans="1:6" ht="13.5" customHeight="1" thickTop="1" thickBot="1" x14ac:dyDescent="0.25">
      <c r="A11" s="129" t="s">
        <v>134</v>
      </c>
      <c r="B11" s="130"/>
      <c r="C11" s="130"/>
      <c r="D11" s="130"/>
      <c r="E11" s="130"/>
      <c r="F11" s="131"/>
    </row>
    <row r="12" spans="1:6" ht="15" customHeight="1" thickTop="1" thickBot="1" x14ac:dyDescent="0.25">
      <c r="A12" s="129"/>
      <c r="B12" s="130"/>
      <c r="C12" s="130"/>
      <c r="D12" s="130"/>
      <c r="E12" s="130"/>
      <c r="F12" s="131"/>
    </row>
    <row r="13" spans="1:6" ht="13.5" thickTop="1" x14ac:dyDescent="0.2">
      <c r="B13" s="72"/>
      <c r="C13" s="73"/>
    </row>
    <row r="14" spans="1:6" ht="13.5" thickBot="1" x14ac:dyDescent="0.25">
      <c r="B14" s="72"/>
      <c r="C14" s="76"/>
    </row>
    <row r="15" spans="1:6" ht="16.5" customHeight="1" thickTop="1" thickBot="1" x14ac:dyDescent="0.25">
      <c r="A15" s="126" t="s">
        <v>4</v>
      </c>
      <c r="B15" s="126"/>
      <c r="C15" s="127" t="s">
        <v>5</v>
      </c>
      <c r="D15" s="127"/>
      <c r="E15" s="127"/>
      <c r="F15" s="127"/>
    </row>
    <row r="16" spans="1:6" ht="13.5" thickTop="1" x14ac:dyDescent="0.2">
      <c r="B16" s="74"/>
      <c r="C16" s="75"/>
    </row>
    <row r="17" spans="1:6" ht="13.5" thickBot="1" x14ac:dyDescent="0.25"/>
    <row r="18" spans="1:6" ht="14.25" thickTop="1" thickBot="1" x14ac:dyDescent="0.25">
      <c r="A18" s="77" t="s">
        <v>62</v>
      </c>
      <c r="B18" s="77" t="s">
        <v>6</v>
      </c>
      <c r="C18" s="78" t="s">
        <v>56</v>
      </c>
      <c r="D18" s="77" t="s">
        <v>135</v>
      </c>
      <c r="E18" s="77" t="s">
        <v>55</v>
      </c>
      <c r="F18" s="78" t="s">
        <v>516</v>
      </c>
    </row>
    <row r="19" spans="1:6" ht="14.25" thickTop="1" thickBot="1" x14ac:dyDescent="0.25">
      <c r="A19" s="79" t="s">
        <v>168</v>
      </c>
      <c r="B19" s="79" t="s">
        <v>168</v>
      </c>
      <c r="C19" s="79" t="s">
        <v>511</v>
      </c>
      <c r="D19" s="79" t="s">
        <v>501</v>
      </c>
      <c r="E19" s="79" t="s">
        <v>506</v>
      </c>
      <c r="F19" s="80">
        <v>88375</v>
      </c>
    </row>
    <row r="20" spans="1:6" ht="14.25" thickTop="1" thickBot="1" x14ac:dyDescent="0.25">
      <c r="A20" s="79" t="s">
        <v>168</v>
      </c>
      <c r="B20" s="79" t="s">
        <v>168</v>
      </c>
      <c r="C20" s="79" t="s">
        <v>512</v>
      </c>
      <c r="D20" s="79" t="s">
        <v>502</v>
      </c>
      <c r="E20" s="79" t="s">
        <v>507</v>
      </c>
      <c r="F20" s="80">
        <v>100000</v>
      </c>
    </row>
    <row r="21" spans="1:6" ht="14.25" thickTop="1" thickBot="1" x14ac:dyDescent="0.25">
      <c r="A21" s="79" t="s">
        <v>168</v>
      </c>
      <c r="B21" s="79" t="s">
        <v>168</v>
      </c>
      <c r="C21" s="79" t="s">
        <v>513</v>
      </c>
      <c r="D21" s="79" t="s">
        <v>503</v>
      </c>
      <c r="E21" s="79" t="s">
        <v>508</v>
      </c>
      <c r="F21" s="80">
        <v>405</v>
      </c>
    </row>
    <row r="22" spans="1:6" ht="14.25" thickTop="1" thickBot="1" x14ac:dyDescent="0.25">
      <c r="A22" s="79" t="s">
        <v>168</v>
      </c>
      <c r="B22" s="79" t="s">
        <v>168</v>
      </c>
      <c r="C22" s="79" t="s">
        <v>513</v>
      </c>
      <c r="D22" s="79" t="s">
        <v>503</v>
      </c>
      <c r="E22" s="79" t="s">
        <v>508</v>
      </c>
      <c r="F22" s="80">
        <v>246.09200000000001</v>
      </c>
    </row>
    <row r="23" spans="1:6" ht="14.25" thickTop="1" thickBot="1" x14ac:dyDescent="0.25">
      <c r="A23" s="79" t="s">
        <v>168</v>
      </c>
      <c r="B23" s="79" t="s">
        <v>168</v>
      </c>
      <c r="C23" s="79" t="s">
        <v>513</v>
      </c>
      <c r="D23" s="79" t="s">
        <v>503</v>
      </c>
      <c r="E23" s="79" t="s">
        <v>508</v>
      </c>
      <c r="F23" s="80">
        <v>40.343000000000004</v>
      </c>
    </row>
    <row r="24" spans="1:6" ht="14.25" thickTop="1" thickBot="1" x14ac:dyDescent="0.25">
      <c r="A24" s="79" t="s">
        <v>168</v>
      </c>
      <c r="B24" s="79" t="s">
        <v>168</v>
      </c>
      <c r="C24" s="79" t="s">
        <v>513</v>
      </c>
      <c r="D24" s="79" t="s">
        <v>504</v>
      </c>
      <c r="E24" s="79" t="s">
        <v>509</v>
      </c>
      <c r="F24" s="80">
        <v>29976.1</v>
      </c>
    </row>
    <row r="25" spans="1:6" ht="14.25" thickTop="1" thickBot="1" x14ac:dyDescent="0.25">
      <c r="A25" s="79" t="s">
        <v>168</v>
      </c>
      <c r="B25" s="79" t="s">
        <v>168</v>
      </c>
      <c r="C25" s="79" t="s">
        <v>513</v>
      </c>
      <c r="D25" s="79" t="s">
        <v>503</v>
      </c>
      <c r="E25" s="79" t="s">
        <v>508</v>
      </c>
      <c r="F25" s="80">
        <v>120.428</v>
      </c>
    </row>
    <row r="26" spans="1:6" ht="14.25" thickTop="1" thickBot="1" x14ac:dyDescent="0.25">
      <c r="A26" s="79" t="s">
        <v>168</v>
      </c>
      <c r="B26" s="79" t="s">
        <v>168</v>
      </c>
      <c r="C26" s="79" t="s">
        <v>513</v>
      </c>
      <c r="D26" s="79" t="s">
        <v>503</v>
      </c>
      <c r="E26" s="79" t="s">
        <v>508</v>
      </c>
      <c r="F26" s="80">
        <v>730</v>
      </c>
    </row>
    <row r="27" spans="1:6" ht="14.25" thickTop="1" thickBot="1" x14ac:dyDescent="0.25">
      <c r="A27" s="79" t="s">
        <v>168</v>
      </c>
      <c r="B27" s="79" t="s">
        <v>168</v>
      </c>
      <c r="C27" s="79" t="s">
        <v>513</v>
      </c>
      <c r="D27" s="79" t="s">
        <v>503</v>
      </c>
      <c r="E27" s="79" t="s">
        <v>508</v>
      </c>
      <c r="F27" s="80">
        <v>107.547</v>
      </c>
    </row>
    <row r="28" spans="1:6" ht="14.25" thickTop="1" thickBot="1" x14ac:dyDescent="0.25">
      <c r="A28" s="79" t="s">
        <v>168</v>
      </c>
      <c r="B28" s="79" t="s">
        <v>168</v>
      </c>
      <c r="C28" s="79" t="s">
        <v>513</v>
      </c>
      <c r="D28" s="79" t="s">
        <v>503</v>
      </c>
      <c r="E28" s="79" t="s">
        <v>508</v>
      </c>
      <c r="F28" s="80">
        <v>25.856000000000002</v>
      </c>
    </row>
    <row r="29" spans="1:6" ht="14.25" thickTop="1" thickBot="1" x14ac:dyDescent="0.25">
      <c r="A29" s="79" t="s">
        <v>168</v>
      </c>
      <c r="B29" s="79" t="s">
        <v>168</v>
      </c>
      <c r="C29" s="79" t="s">
        <v>513</v>
      </c>
      <c r="D29" s="79" t="s">
        <v>503</v>
      </c>
      <c r="E29" s="79" t="s">
        <v>508</v>
      </c>
      <c r="F29" s="80">
        <v>638.43499999999995</v>
      </c>
    </row>
    <row r="30" spans="1:6" ht="14.25" thickTop="1" thickBot="1" x14ac:dyDescent="0.25">
      <c r="A30" s="79" t="s">
        <v>168</v>
      </c>
      <c r="B30" s="79" t="s">
        <v>168</v>
      </c>
      <c r="C30" s="79" t="s">
        <v>513</v>
      </c>
      <c r="D30" s="79" t="s">
        <v>504</v>
      </c>
      <c r="E30" s="79" t="s">
        <v>509</v>
      </c>
      <c r="F30" s="80">
        <v>26406.1</v>
      </c>
    </row>
    <row r="31" spans="1:6" ht="14.25" thickTop="1" thickBot="1" x14ac:dyDescent="0.25">
      <c r="A31" s="79" t="s">
        <v>168</v>
      </c>
      <c r="B31" s="79" t="s">
        <v>168</v>
      </c>
      <c r="C31" s="79" t="s">
        <v>513</v>
      </c>
      <c r="D31" s="79" t="s">
        <v>503</v>
      </c>
      <c r="E31" s="79" t="s">
        <v>508</v>
      </c>
      <c r="F31" s="80">
        <v>730</v>
      </c>
    </row>
    <row r="32" spans="1:6" ht="14.25" thickTop="1" thickBot="1" x14ac:dyDescent="0.25">
      <c r="A32" s="79" t="s">
        <v>168</v>
      </c>
      <c r="B32" s="79" t="s">
        <v>168</v>
      </c>
      <c r="C32" s="79" t="s">
        <v>513</v>
      </c>
      <c r="D32" s="79" t="s">
        <v>504</v>
      </c>
      <c r="E32" s="79" t="s">
        <v>509</v>
      </c>
      <c r="F32" s="80">
        <v>946.66099999999994</v>
      </c>
    </row>
    <row r="33" spans="1:6" ht="14.25" thickTop="1" thickBot="1" x14ac:dyDescent="0.25">
      <c r="A33" s="79" t="s">
        <v>168</v>
      </c>
      <c r="B33" s="79" t="s">
        <v>168</v>
      </c>
      <c r="C33" s="79" t="s">
        <v>513</v>
      </c>
      <c r="D33" s="79" t="s">
        <v>503</v>
      </c>
      <c r="E33" s="79" t="s">
        <v>508</v>
      </c>
      <c r="F33" s="80">
        <v>147.63499999999999</v>
      </c>
    </row>
    <row r="34" spans="1:6" ht="14.25" thickTop="1" thickBot="1" x14ac:dyDescent="0.25">
      <c r="A34" s="79" t="s">
        <v>168</v>
      </c>
      <c r="B34" s="79" t="s">
        <v>168</v>
      </c>
      <c r="C34" s="79" t="s">
        <v>513</v>
      </c>
      <c r="D34" s="79" t="s">
        <v>505</v>
      </c>
      <c r="E34" s="79" t="s">
        <v>510</v>
      </c>
      <c r="F34" s="80">
        <v>8356.9689999999991</v>
      </c>
    </row>
    <row r="35" spans="1:6" ht="14.25" thickTop="1" thickBot="1" x14ac:dyDescent="0.25">
      <c r="A35" s="79" t="s">
        <v>168</v>
      </c>
      <c r="B35" s="79" t="s">
        <v>168</v>
      </c>
      <c r="C35" s="79" t="s">
        <v>513</v>
      </c>
      <c r="D35" s="79" t="s">
        <v>503</v>
      </c>
      <c r="E35" s="79" t="s">
        <v>508</v>
      </c>
      <c r="F35" s="80">
        <v>2578.3890000000001</v>
      </c>
    </row>
    <row r="36" spans="1:6" ht="14.25" thickTop="1" thickBot="1" x14ac:dyDescent="0.25">
      <c r="A36" s="79" t="s">
        <v>168</v>
      </c>
      <c r="B36" s="79" t="s">
        <v>168</v>
      </c>
      <c r="C36" s="79" t="s">
        <v>513</v>
      </c>
      <c r="D36" s="79" t="s">
        <v>503</v>
      </c>
      <c r="E36" s="79" t="s">
        <v>508</v>
      </c>
      <c r="F36" s="80">
        <v>4242.4629999999997</v>
      </c>
    </row>
    <row r="37" spans="1:6" ht="14.25" thickTop="1" thickBot="1" x14ac:dyDescent="0.25">
      <c r="A37" s="79" t="s">
        <v>168</v>
      </c>
      <c r="B37" s="79" t="s">
        <v>168</v>
      </c>
      <c r="C37" s="79" t="s">
        <v>513</v>
      </c>
      <c r="D37" s="79" t="s">
        <v>503</v>
      </c>
      <c r="E37" s="79" t="s">
        <v>508</v>
      </c>
      <c r="F37" s="80">
        <v>1114.0139999999999</v>
      </c>
    </row>
    <row r="38" spans="1:6" ht="13.5" thickTop="1" x14ac:dyDescent="0.2"/>
  </sheetData>
  <mergeCells count="5">
    <mergeCell ref="A15:B15"/>
    <mergeCell ref="C15:F15"/>
    <mergeCell ref="B2:C6"/>
    <mergeCell ref="A10:F10"/>
    <mergeCell ref="A11:F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0"/>
  <sheetViews>
    <sheetView workbookViewId="0">
      <selection activeCell="A11" sqref="A11:F12"/>
    </sheetView>
  </sheetViews>
  <sheetFormatPr baseColWidth="10" defaultColWidth="14" defaultRowHeight="12.75" x14ac:dyDescent="0.2"/>
  <cols>
    <col min="1" max="1" width="19.5703125" style="30" customWidth="1"/>
    <col min="2" max="2" width="11.28515625" style="30" customWidth="1"/>
    <col min="3" max="3" width="26" style="30" customWidth="1"/>
    <col min="4" max="4" width="10.140625" style="30" bestFit="1" customWidth="1"/>
    <col min="5" max="5" width="75.42578125" style="30" customWidth="1"/>
    <col min="6" max="6" width="16.28515625" style="30" customWidth="1"/>
    <col min="7" max="16384" width="14" style="30"/>
  </cols>
  <sheetData>
    <row r="2" spans="1:6" x14ac:dyDescent="0.2">
      <c r="B2" s="45"/>
      <c r="C2" s="45"/>
    </row>
    <row r="3" spans="1:6" x14ac:dyDescent="0.2">
      <c r="B3" s="45"/>
      <c r="C3" s="45"/>
    </row>
    <row r="4" spans="1:6" x14ac:dyDescent="0.2">
      <c r="B4" s="45"/>
      <c r="C4" s="45"/>
    </row>
    <row r="5" spans="1:6" x14ac:dyDescent="0.2">
      <c r="B5" s="45"/>
      <c r="C5" s="45"/>
    </row>
    <row r="6" spans="1:6" x14ac:dyDescent="0.2">
      <c r="B6" s="45"/>
      <c r="C6" s="45"/>
    </row>
    <row r="7" spans="1:6" x14ac:dyDescent="0.2">
      <c r="B7" s="59"/>
      <c r="C7" s="59"/>
    </row>
    <row r="8" spans="1:6" x14ac:dyDescent="0.2">
      <c r="B8" s="59"/>
      <c r="C8" s="59"/>
    </row>
    <row r="9" spans="1:6" ht="18.75" thickBot="1" x14ac:dyDescent="0.3">
      <c r="A9" s="50" t="s">
        <v>152</v>
      </c>
      <c r="C9" s="59"/>
    </row>
    <row r="10" spans="1:6" ht="30" customHeight="1" thickTop="1" thickBot="1" x14ac:dyDescent="0.25">
      <c r="A10" s="129" t="s">
        <v>51</v>
      </c>
      <c r="B10" s="130"/>
      <c r="C10" s="130"/>
      <c r="D10" s="130"/>
      <c r="E10" s="130"/>
      <c r="F10" s="131"/>
    </row>
    <row r="11" spans="1:6" ht="13.5" customHeight="1" thickTop="1" x14ac:dyDescent="0.2">
      <c r="A11" s="180" t="s">
        <v>515</v>
      </c>
      <c r="B11" s="181"/>
      <c r="C11" s="181"/>
      <c r="D11" s="181"/>
      <c r="E11" s="181"/>
      <c r="F11" s="182"/>
    </row>
    <row r="12" spans="1:6" ht="15" customHeight="1" thickBot="1" x14ac:dyDescent="0.25">
      <c r="A12" s="183"/>
      <c r="B12" s="184"/>
      <c r="C12" s="184"/>
      <c r="D12" s="184"/>
      <c r="E12" s="184"/>
      <c r="F12" s="185"/>
    </row>
    <row r="13" spans="1:6" ht="13.5" thickTop="1" x14ac:dyDescent="0.2">
      <c r="B13" s="32"/>
      <c r="C13" s="33"/>
    </row>
    <row r="14" spans="1:6" ht="13.5" thickBot="1" x14ac:dyDescent="0.25">
      <c r="B14" s="32"/>
      <c r="C14" s="38"/>
    </row>
    <row r="15" spans="1:6" ht="16.5" customHeight="1" thickTop="1" thickBot="1" x14ac:dyDescent="0.25">
      <c r="A15" s="138" t="s">
        <v>4</v>
      </c>
      <c r="B15" s="138"/>
      <c r="C15" s="132" t="s">
        <v>5</v>
      </c>
      <c r="D15" s="132"/>
      <c r="E15" s="132"/>
      <c r="F15" s="132"/>
    </row>
    <row r="16" spans="1:6" ht="13.5" thickTop="1" x14ac:dyDescent="0.2">
      <c r="B16" s="35"/>
      <c r="C16" s="36"/>
    </row>
    <row r="17" spans="1:11" ht="13.5" thickBot="1" x14ac:dyDescent="0.25"/>
    <row r="18" spans="1:11" ht="39.75" thickTop="1" thickBot="1" x14ac:dyDescent="0.25">
      <c r="A18" s="48" t="s">
        <v>62</v>
      </c>
      <c r="B18" s="48" t="s">
        <v>6</v>
      </c>
      <c r="C18" s="49" t="s">
        <v>56</v>
      </c>
      <c r="D18" s="48" t="s">
        <v>53</v>
      </c>
      <c r="E18" s="48" t="s">
        <v>55</v>
      </c>
      <c r="F18" s="49" t="s">
        <v>9</v>
      </c>
    </row>
    <row r="19" spans="1:11" ht="14.25" thickTop="1" thickBot="1" x14ac:dyDescent="0.25">
      <c r="A19" s="56" t="s">
        <v>68</v>
      </c>
      <c r="B19" s="135" t="s">
        <v>155</v>
      </c>
      <c r="C19" s="136"/>
      <c r="D19" s="136"/>
      <c r="E19" s="136"/>
      <c r="F19" s="137"/>
      <c r="G19" s="133"/>
      <c r="H19" s="134"/>
      <c r="I19" s="134"/>
      <c r="J19" s="134"/>
      <c r="K19" s="134"/>
    </row>
    <row r="20" spans="1:11" ht="13.5" thickTop="1" x14ac:dyDescent="0.2"/>
  </sheetData>
  <autoFilter ref="B18:C18">
    <sortState ref="B16:D19">
      <sortCondition ref="B15:B19"/>
    </sortState>
  </autoFilter>
  <mergeCells count="6">
    <mergeCell ref="C15:F15"/>
    <mergeCell ref="G19:K19"/>
    <mergeCell ref="A10:F10"/>
    <mergeCell ref="A11:F12"/>
    <mergeCell ref="B19:F19"/>
    <mergeCell ref="A15:B15"/>
  </mergeCells>
  <pageMargins left="0.7" right="0.7" top="0.75" bottom="0.75" header="0.3" footer="0.3"/>
  <pageSetup paperSize="125" scale="8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E13"/>
  <sheetViews>
    <sheetView topLeftCell="A4" workbookViewId="0">
      <selection activeCell="A12" sqref="A12:E12"/>
    </sheetView>
  </sheetViews>
  <sheetFormatPr baseColWidth="10" defaultRowHeight="15" x14ac:dyDescent="0.25"/>
  <cols>
    <col min="2" max="2" width="25.28515625" customWidth="1"/>
    <col min="3" max="3" width="31.85546875" customWidth="1"/>
    <col min="4" max="4" width="25.28515625" customWidth="1"/>
    <col min="5" max="5" width="16" customWidth="1"/>
  </cols>
  <sheetData>
    <row r="7" spans="1:5" ht="15.75" thickBot="1" x14ac:dyDescent="0.3">
      <c r="A7" s="82" t="s">
        <v>153</v>
      </c>
      <c r="B7" s="82"/>
      <c r="C7" s="82"/>
      <c r="D7" s="82"/>
      <c r="E7" s="83"/>
    </row>
    <row r="8" spans="1:5" ht="30" customHeight="1" thickTop="1" thickBot="1" x14ac:dyDescent="0.3">
      <c r="A8" s="139" t="s">
        <v>137</v>
      </c>
      <c r="B8" s="140"/>
      <c r="C8" s="140"/>
      <c r="D8" s="140"/>
      <c r="E8" s="141"/>
    </row>
    <row r="9" spans="1:5" ht="75" customHeight="1" thickTop="1" thickBot="1" x14ac:dyDescent="0.3">
      <c r="A9" s="142" t="s">
        <v>138</v>
      </c>
      <c r="B9" s="143"/>
      <c r="C9" s="143"/>
      <c r="D9" s="143"/>
      <c r="E9" s="144"/>
    </row>
    <row r="10" spans="1:5" ht="16.5" thickTop="1" thickBot="1" x14ac:dyDescent="0.3">
      <c r="A10" s="83"/>
      <c r="B10" s="83"/>
      <c r="C10" s="83"/>
      <c r="D10" s="83"/>
      <c r="E10" s="83"/>
    </row>
    <row r="11" spans="1:5" ht="39.75" thickTop="1" thickBot="1" x14ac:dyDescent="0.3">
      <c r="A11" s="77" t="s">
        <v>53</v>
      </c>
      <c r="B11" s="77" t="s">
        <v>139</v>
      </c>
      <c r="C11" s="77" t="s">
        <v>140</v>
      </c>
      <c r="D11" s="77" t="s">
        <v>141</v>
      </c>
      <c r="E11" s="78" t="s">
        <v>136</v>
      </c>
    </row>
    <row r="12" spans="1:5" ht="47.25" customHeight="1" thickTop="1" thickBot="1" x14ac:dyDescent="0.3">
      <c r="A12" s="145" t="s">
        <v>500</v>
      </c>
      <c r="B12" s="146"/>
      <c r="C12" s="146"/>
      <c r="D12" s="146"/>
      <c r="E12" s="147"/>
    </row>
    <row r="13" spans="1:5" ht="15.75" thickTop="1" x14ac:dyDescent="0.25"/>
  </sheetData>
  <mergeCells count="3">
    <mergeCell ref="A8:E8"/>
    <mergeCell ref="A9:E9"/>
    <mergeCell ref="A12:E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2:I18"/>
  <sheetViews>
    <sheetView zoomScaleNormal="100" workbookViewId="0">
      <selection activeCell="D38" sqref="D38"/>
    </sheetView>
  </sheetViews>
  <sheetFormatPr baseColWidth="10" defaultRowHeight="12.75" x14ac:dyDescent="0.2"/>
  <cols>
    <col min="1" max="1" width="21.28515625" style="30" customWidth="1"/>
    <col min="2" max="2" width="16.140625" style="30" customWidth="1"/>
    <col min="3" max="3" width="32.140625" style="30" customWidth="1"/>
    <col min="4" max="4" width="50" style="30" customWidth="1"/>
    <col min="5" max="5" width="15.7109375" style="30" customWidth="1"/>
    <col min="6" max="16384" width="11.42578125" style="30"/>
  </cols>
  <sheetData>
    <row r="2" spans="1:5" x14ac:dyDescent="0.2">
      <c r="B2" s="87"/>
      <c r="C2" s="87"/>
      <c r="D2" s="87"/>
    </row>
    <row r="3" spans="1:5" x14ac:dyDescent="0.2">
      <c r="B3" s="87"/>
      <c r="C3" s="87"/>
      <c r="D3" s="87"/>
    </row>
    <row r="4" spans="1:5" x14ac:dyDescent="0.2">
      <c r="B4" s="87"/>
      <c r="C4" s="87"/>
      <c r="D4" s="87"/>
    </row>
    <row r="5" spans="1:5" x14ac:dyDescent="0.2">
      <c r="B5" s="87"/>
      <c r="C5" s="87"/>
      <c r="D5" s="87"/>
    </row>
    <row r="6" spans="1:5" ht="28.5" customHeight="1" x14ac:dyDescent="0.2">
      <c r="B6" s="87"/>
      <c r="C6" s="87"/>
      <c r="D6" s="87"/>
    </row>
    <row r="7" spans="1:5" s="58" customFormat="1" ht="28.5" customHeight="1" thickBot="1" x14ac:dyDescent="0.3">
      <c r="A7" s="50" t="s">
        <v>154</v>
      </c>
      <c r="B7" s="64"/>
      <c r="C7" s="64"/>
      <c r="D7" s="64"/>
    </row>
    <row r="8" spans="1:5" ht="27" customHeight="1" thickTop="1" thickBot="1" x14ac:dyDescent="0.25">
      <c r="A8" s="150" t="s">
        <v>50</v>
      </c>
      <c r="B8" s="151"/>
      <c r="C8" s="151"/>
      <c r="D8" s="151"/>
      <c r="E8" s="152"/>
    </row>
    <row r="9" spans="1:5" ht="15" customHeight="1" thickTop="1" thickBot="1" x14ac:dyDescent="0.25">
      <c r="A9" s="150" t="s">
        <v>44</v>
      </c>
      <c r="B9" s="151"/>
      <c r="C9" s="151"/>
      <c r="D9" s="151"/>
      <c r="E9" s="152"/>
    </row>
    <row r="10" spans="1:5" ht="24.75" customHeight="1" thickTop="1" thickBot="1" x14ac:dyDescent="0.25">
      <c r="A10" s="150"/>
      <c r="B10" s="151"/>
      <c r="C10" s="151"/>
      <c r="D10" s="151"/>
      <c r="E10" s="152"/>
    </row>
    <row r="11" spans="1:5" ht="13.5" thickTop="1" x14ac:dyDescent="0.2">
      <c r="B11" s="32"/>
      <c r="C11" s="33"/>
      <c r="D11" s="33"/>
    </row>
    <row r="12" spans="1:5" ht="13.5" thickBot="1" x14ac:dyDescent="0.25">
      <c r="B12" s="32"/>
      <c r="C12" s="33"/>
      <c r="D12" s="33"/>
    </row>
    <row r="13" spans="1:5" s="58" customFormat="1" ht="15.75" customHeight="1" thickTop="1" thickBot="1" x14ac:dyDescent="0.25">
      <c r="A13" s="148" t="s">
        <v>4</v>
      </c>
      <c r="B13" s="148"/>
      <c r="C13" s="149" t="s">
        <v>5</v>
      </c>
      <c r="D13" s="149"/>
      <c r="E13" s="149"/>
    </row>
    <row r="14" spans="1:5" ht="13.5" thickTop="1" x14ac:dyDescent="0.2">
      <c r="B14" s="35"/>
      <c r="C14" s="36"/>
      <c r="D14" s="36"/>
    </row>
    <row r="15" spans="1:5" ht="13.5" thickBot="1" x14ac:dyDescent="0.25"/>
    <row r="16" spans="1:5" ht="38.25" customHeight="1" thickTop="1" thickBot="1" x14ac:dyDescent="0.25">
      <c r="A16" s="55" t="s">
        <v>40</v>
      </c>
      <c r="B16" s="55" t="s">
        <v>6</v>
      </c>
      <c r="C16" s="55" t="s">
        <v>8</v>
      </c>
      <c r="D16" s="55" t="s">
        <v>57</v>
      </c>
      <c r="E16" s="55" t="s">
        <v>9</v>
      </c>
    </row>
    <row r="17" spans="1:9" ht="14.25" thickTop="1" thickBot="1" x14ac:dyDescent="0.25">
      <c r="A17" s="62" t="s">
        <v>68</v>
      </c>
      <c r="B17" s="154" t="s">
        <v>155</v>
      </c>
      <c r="C17" s="154"/>
      <c r="D17" s="154"/>
      <c r="E17" s="154"/>
      <c r="F17" s="153"/>
      <c r="G17" s="128"/>
      <c r="H17" s="128"/>
      <c r="I17" s="128"/>
    </row>
    <row r="18" spans="1:9" ht="13.5" thickTop="1" x14ac:dyDescent="0.2"/>
  </sheetData>
  <autoFilter ref="A16:D16"/>
  <mergeCells count="6">
    <mergeCell ref="A13:B13"/>
    <mergeCell ref="C13:E13"/>
    <mergeCell ref="A9:E10"/>
    <mergeCell ref="A8:E8"/>
    <mergeCell ref="F17:I17"/>
    <mergeCell ref="B17:E17"/>
  </mergeCells>
  <pageMargins left="0.15748031496062992" right="0.15748031496062992" top="0.15748031496062992" bottom="0.23622047244094491" header="0.15748031496062992" footer="0.15748031496062992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E20"/>
  <sheetViews>
    <sheetView topLeftCell="A4" workbookViewId="0">
      <selection activeCell="D28" sqref="D28"/>
    </sheetView>
  </sheetViews>
  <sheetFormatPr baseColWidth="10" defaultRowHeight="12.75" x14ac:dyDescent="0.2"/>
  <cols>
    <col min="1" max="1" width="20" style="30" customWidth="1"/>
    <col min="2" max="2" width="16.85546875" style="30" customWidth="1"/>
    <col min="3" max="3" width="14.85546875" style="30" customWidth="1"/>
    <col min="4" max="4" width="75.42578125" style="30" customWidth="1"/>
    <col min="5" max="5" width="15.140625" style="30" customWidth="1"/>
    <col min="6" max="6" width="12.5703125" style="30" bestFit="1" customWidth="1"/>
    <col min="7" max="16384" width="11.42578125" style="30"/>
  </cols>
  <sheetData>
    <row r="2" spans="1:5" x14ac:dyDescent="0.2">
      <c r="B2" s="87"/>
      <c r="C2" s="87"/>
      <c r="D2" s="87"/>
      <c r="E2" s="87"/>
    </row>
    <row r="3" spans="1:5" x14ac:dyDescent="0.2">
      <c r="B3" s="87"/>
      <c r="C3" s="87"/>
      <c r="D3" s="87"/>
      <c r="E3" s="87"/>
    </row>
    <row r="4" spans="1:5" x14ac:dyDescent="0.2">
      <c r="B4" s="87"/>
      <c r="C4" s="87"/>
      <c r="D4" s="87"/>
      <c r="E4" s="87"/>
    </row>
    <row r="5" spans="1:5" x14ac:dyDescent="0.2">
      <c r="B5" s="87"/>
      <c r="C5" s="87"/>
      <c r="D5" s="87"/>
      <c r="E5" s="87"/>
    </row>
    <row r="6" spans="1:5" ht="28.5" customHeight="1" x14ac:dyDescent="0.2">
      <c r="B6" s="87"/>
      <c r="C6" s="87"/>
      <c r="D6" s="87"/>
      <c r="E6" s="87"/>
    </row>
    <row r="7" spans="1:5" ht="30.75" customHeight="1" thickBot="1" x14ac:dyDescent="0.3">
      <c r="A7" s="50" t="s">
        <v>152</v>
      </c>
      <c r="B7" s="31"/>
      <c r="C7" s="47"/>
      <c r="D7" s="47"/>
      <c r="E7" s="31"/>
    </row>
    <row r="8" spans="1:5" ht="27" customHeight="1" thickTop="1" thickBot="1" x14ac:dyDescent="0.25">
      <c r="A8" s="150" t="s">
        <v>52</v>
      </c>
      <c r="B8" s="151"/>
      <c r="C8" s="151"/>
      <c r="D8" s="151"/>
      <c r="E8" s="152"/>
    </row>
    <row r="9" spans="1:5" ht="15" customHeight="1" thickTop="1" thickBot="1" x14ac:dyDescent="0.25">
      <c r="A9" s="150" t="s">
        <v>43</v>
      </c>
      <c r="B9" s="151"/>
      <c r="C9" s="151"/>
      <c r="D9" s="151"/>
      <c r="E9" s="152"/>
    </row>
    <row r="10" spans="1:5" ht="33.75" customHeight="1" thickTop="1" thickBot="1" x14ac:dyDescent="0.25">
      <c r="A10" s="150"/>
      <c r="B10" s="151"/>
      <c r="C10" s="151"/>
      <c r="D10" s="151"/>
      <c r="E10" s="152"/>
    </row>
    <row r="11" spans="1:5" ht="13.5" thickTop="1" x14ac:dyDescent="0.2">
      <c r="B11" s="32"/>
      <c r="C11" s="32"/>
      <c r="D11" s="32"/>
      <c r="E11" s="34"/>
    </row>
    <row r="12" spans="1:5" ht="13.5" thickBot="1" x14ac:dyDescent="0.25">
      <c r="A12" s="37"/>
      <c r="B12" s="32"/>
      <c r="C12" s="32"/>
      <c r="D12" s="32"/>
      <c r="E12" s="39"/>
    </row>
    <row r="13" spans="1:5" s="63" customFormat="1" ht="16.5" customHeight="1" thickTop="1" thickBot="1" x14ac:dyDescent="0.3">
      <c r="A13" s="155" t="s">
        <v>4</v>
      </c>
      <c r="B13" s="155"/>
      <c r="C13" s="156" t="s">
        <v>5</v>
      </c>
      <c r="D13" s="157"/>
      <c r="E13" s="158"/>
    </row>
    <row r="14" spans="1:5" ht="13.5" thickTop="1" x14ac:dyDescent="0.2">
      <c r="B14" s="35"/>
      <c r="C14" s="35"/>
      <c r="D14" s="35"/>
      <c r="E14" s="36"/>
    </row>
    <row r="15" spans="1:5" ht="13.5" thickBot="1" x14ac:dyDescent="0.25"/>
    <row r="16" spans="1:5" ht="38.25" customHeight="1" thickTop="1" thickBot="1" x14ac:dyDescent="0.25">
      <c r="A16" s="53" t="s">
        <v>40</v>
      </c>
      <c r="B16" s="53" t="s">
        <v>6</v>
      </c>
      <c r="C16" s="52" t="s">
        <v>58</v>
      </c>
      <c r="D16" s="53" t="s">
        <v>59</v>
      </c>
      <c r="E16" s="52" t="s">
        <v>60</v>
      </c>
    </row>
    <row r="17" spans="1:5" ht="16.5" customHeight="1" thickTop="1" thickBot="1" x14ac:dyDescent="0.25">
      <c r="A17" s="186" t="s">
        <v>514</v>
      </c>
      <c r="B17" s="187"/>
      <c r="C17" s="187"/>
      <c r="D17" s="187"/>
      <c r="E17" s="188"/>
    </row>
    <row r="18" spans="1:5" ht="13.5" thickTop="1" x14ac:dyDescent="0.2"/>
    <row r="19" spans="1:5" ht="15" x14ac:dyDescent="0.25">
      <c r="A19" s="69"/>
    </row>
    <row r="20" spans="1:5" ht="15" x14ac:dyDescent="0.25">
      <c r="A20" s="69"/>
    </row>
  </sheetData>
  <mergeCells count="5">
    <mergeCell ref="A13:B13"/>
    <mergeCell ref="A9:E10"/>
    <mergeCell ref="A8:E8"/>
    <mergeCell ref="C13:E13"/>
    <mergeCell ref="A17:E17"/>
  </mergeCells>
  <pageMargins left="1" right="1" top="1" bottom="1" header="0.5" footer="0.5"/>
  <pageSetup paperSize="125" scale="97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2:J361"/>
  <sheetViews>
    <sheetView tabSelected="1" zoomScale="90" zoomScaleNormal="90" workbookViewId="0">
      <selection activeCell="E351" sqref="E351"/>
    </sheetView>
  </sheetViews>
  <sheetFormatPr baseColWidth="10" defaultRowHeight="12.75" x14ac:dyDescent="0.2"/>
  <cols>
    <col min="1" max="1" width="18.7109375" style="45" customWidth="1"/>
    <col min="2" max="2" width="21" style="40" customWidth="1"/>
    <col min="3" max="3" width="9.7109375" style="65" customWidth="1"/>
    <col min="4" max="4" width="13.85546875" style="65" customWidth="1"/>
    <col min="5" max="5" width="58.140625" style="45" customWidth="1"/>
    <col min="6" max="6" width="19" style="45" customWidth="1"/>
    <col min="7" max="7" width="19.28515625" style="45" customWidth="1"/>
    <col min="8" max="8" width="17.140625" style="45" customWidth="1"/>
    <col min="9" max="9" width="8" style="65" customWidth="1"/>
    <col min="10" max="10" width="18.85546875" style="68" customWidth="1"/>
    <col min="11" max="16384" width="11.42578125" style="30"/>
  </cols>
  <sheetData>
    <row r="2" spans="1:10" x14ac:dyDescent="0.2">
      <c r="B2" s="128"/>
      <c r="C2" s="128"/>
      <c r="D2" s="128"/>
      <c r="E2" s="128"/>
      <c r="F2" s="128"/>
      <c r="G2" s="128"/>
      <c r="H2" s="128"/>
      <c r="I2" s="128"/>
      <c r="J2" s="159"/>
    </row>
    <row r="3" spans="1:10" x14ac:dyDescent="0.2">
      <c r="B3" s="128"/>
      <c r="C3" s="128"/>
      <c r="D3" s="128"/>
      <c r="E3" s="128"/>
      <c r="F3" s="128"/>
      <c r="G3" s="128"/>
      <c r="H3" s="128"/>
      <c r="I3" s="128"/>
      <c r="J3" s="159"/>
    </row>
    <row r="4" spans="1:10" x14ac:dyDescent="0.2">
      <c r="B4" s="128"/>
      <c r="C4" s="128"/>
      <c r="D4" s="128"/>
      <c r="E4" s="128"/>
      <c r="F4" s="128"/>
      <c r="G4" s="128"/>
      <c r="H4" s="128"/>
      <c r="I4" s="128"/>
      <c r="J4" s="159"/>
    </row>
    <row r="5" spans="1:10" x14ac:dyDescent="0.2">
      <c r="B5" s="128"/>
      <c r="C5" s="128"/>
      <c r="D5" s="128"/>
      <c r="E5" s="128"/>
      <c r="F5" s="128"/>
      <c r="G5" s="128"/>
      <c r="H5" s="128"/>
      <c r="I5" s="128"/>
      <c r="J5" s="159"/>
    </row>
    <row r="6" spans="1:10" x14ac:dyDescent="0.2">
      <c r="B6" s="128"/>
      <c r="C6" s="128"/>
      <c r="D6" s="128"/>
      <c r="E6" s="128"/>
      <c r="F6" s="128"/>
      <c r="G6" s="128"/>
      <c r="H6" s="128"/>
      <c r="I6" s="128"/>
      <c r="J6" s="159"/>
    </row>
    <row r="8" spans="1:10" ht="21.75" customHeight="1" thickBot="1" x14ac:dyDescent="0.3">
      <c r="A8" s="50" t="s">
        <v>152</v>
      </c>
    </row>
    <row r="9" spans="1:10" ht="36" customHeight="1" thickTop="1" thickBot="1" x14ac:dyDescent="0.25">
      <c r="A9" s="160" t="s">
        <v>49</v>
      </c>
      <c r="B9" s="161"/>
      <c r="C9" s="162"/>
      <c r="D9" s="162"/>
      <c r="E9" s="161"/>
      <c r="F9" s="161"/>
      <c r="G9" s="161"/>
      <c r="H9" s="161"/>
      <c r="I9" s="162"/>
      <c r="J9" s="163"/>
    </row>
    <row r="10" spans="1:10" ht="41.25" customHeight="1" thickTop="1" thickBot="1" x14ac:dyDescent="0.25">
      <c r="A10" s="164" t="s">
        <v>63</v>
      </c>
      <c r="B10" s="165"/>
      <c r="C10" s="166"/>
      <c r="D10" s="166"/>
      <c r="E10" s="165"/>
      <c r="F10" s="165"/>
      <c r="G10" s="165"/>
      <c r="H10" s="165"/>
      <c r="I10" s="166"/>
      <c r="J10" s="167"/>
    </row>
    <row r="11" spans="1:10" ht="14.25" thickTop="1" thickBot="1" x14ac:dyDescent="0.25">
      <c r="B11" s="32"/>
      <c r="C11" s="41"/>
      <c r="D11" s="42"/>
      <c r="E11" s="33"/>
      <c r="F11" s="33"/>
      <c r="G11" s="33"/>
      <c r="H11" s="33"/>
      <c r="I11" s="42"/>
    </row>
    <row r="12" spans="1:10" ht="24" customHeight="1" thickTop="1" thickBot="1" x14ac:dyDescent="0.25">
      <c r="A12" s="54" t="s">
        <v>4</v>
      </c>
      <c r="B12" s="168" t="s">
        <v>5</v>
      </c>
      <c r="C12" s="169"/>
      <c r="D12" s="169"/>
      <c r="E12" s="168"/>
      <c r="F12" s="168"/>
      <c r="G12" s="168"/>
      <c r="H12" s="168"/>
      <c r="I12" s="169"/>
      <c r="J12" s="170"/>
    </row>
    <row r="13" spans="1:10" ht="13.5" thickTop="1" x14ac:dyDescent="0.2">
      <c r="B13" s="35"/>
      <c r="C13" s="43"/>
      <c r="D13" s="44"/>
      <c r="E13" s="51"/>
      <c r="F13" s="51"/>
      <c r="G13" s="51"/>
      <c r="H13" s="51"/>
      <c r="I13" s="44"/>
    </row>
    <row r="14" spans="1:10" ht="13.5" thickBot="1" x14ac:dyDescent="0.25"/>
    <row r="15" spans="1:10" s="46" customFormat="1" ht="78" thickTop="1" thickBot="1" x14ac:dyDescent="0.25">
      <c r="A15" s="49" t="s">
        <v>47</v>
      </c>
      <c r="B15" s="49" t="s">
        <v>48</v>
      </c>
      <c r="C15" s="49" t="s">
        <v>46</v>
      </c>
      <c r="D15" s="49" t="s">
        <v>61</v>
      </c>
      <c r="E15" s="49" t="s">
        <v>45</v>
      </c>
      <c r="F15" s="49" t="s">
        <v>54</v>
      </c>
      <c r="G15" s="49" t="s">
        <v>65</v>
      </c>
      <c r="H15" s="49" t="s">
        <v>64</v>
      </c>
      <c r="I15" s="49" t="s">
        <v>66</v>
      </c>
      <c r="J15" s="78" t="s">
        <v>67</v>
      </c>
    </row>
    <row r="16" spans="1:10" ht="27" thickTop="1" thickBot="1" x14ac:dyDescent="0.25">
      <c r="A16" s="62" t="s">
        <v>168</v>
      </c>
      <c r="B16" s="61" t="s">
        <v>70</v>
      </c>
      <c r="C16" s="57">
        <v>29</v>
      </c>
      <c r="D16" s="57">
        <v>30085485</v>
      </c>
      <c r="E16" s="60" t="s">
        <v>93</v>
      </c>
      <c r="F16" s="66">
        <v>890279.03399999999</v>
      </c>
      <c r="G16" s="66">
        <v>864017.03399999999</v>
      </c>
      <c r="H16" s="66">
        <v>26262</v>
      </c>
      <c r="I16" s="61" t="s">
        <v>170</v>
      </c>
      <c r="J16" s="67">
        <v>720</v>
      </c>
    </row>
    <row r="17" spans="1:10" ht="27" thickTop="1" thickBot="1" x14ac:dyDescent="0.25">
      <c r="A17" s="62" t="s">
        <v>168</v>
      </c>
      <c r="B17" s="61" t="s">
        <v>117</v>
      </c>
      <c r="C17" s="57">
        <v>29</v>
      </c>
      <c r="D17" s="57">
        <v>30096751</v>
      </c>
      <c r="E17" s="60" t="s">
        <v>157</v>
      </c>
      <c r="F17" s="66">
        <v>1702546.8230000001</v>
      </c>
      <c r="G17" s="66">
        <v>551101.87600000005</v>
      </c>
      <c r="H17" s="66">
        <v>1151444.9469999999</v>
      </c>
      <c r="I17" s="61" t="s">
        <v>170</v>
      </c>
      <c r="J17" s="67">
        <v>180</v>
      </c>
    </row>
    <row r="18" spans="1:10" ht="27" thickTop="1" thickBot="1" x14ac:dyDescent="0.25">
      <c r="A18" s="62" t="s">
        <v>168</v>
      </c>
      <c r="B18" s="61" t="s">
        <v>85</v>
      </c>
      <c r="C18" s="57">
        <v>29</v>
      </c>
      <c r="D18" s="57">
        <v>30116632</v>
      </c>
      <c r="E18" s="60" t="s">
        <v>158</v>
      </c>
      <c r="F18" s="66">
        <v>65300</v>
      </c>
      <c r="G18" s="66">
        <v>33949.998</v>
      </c>
      <c r="H18" s="66">
        <v>31350.002</v>
      </c>
      <c r="I18" s="61" t="s">
        <v>170</v>
      </c>
      <c r="J18" s="67">
        <v>60</v>
      </c>
    </row>
    <row r="19" spans="1:10" ht="27" thickTop="1" thickBot="1" x14ac:dyDescent="0.25">
      <c r="A19" s="62" t="s">
        <v>168</v>
      </c>
      <c r="B19" s="61" t="s">
        <v>72</v>
      </c>
      <c r="C19" s="57">
        <v>29</v>
      </c>
      <c r="D19" s="57">
        <v>30118897</v>
      </c>
      <c r="E19" s="60" t="s">
        <v>95</v>
      </c>
      <c r="F19" s="66">
        <v>1112017.6200000001</v>
      </c>
      <c r="G19" s="66">
        <v>863476.30599999998</v>
      </c>
      <c r="H19" s="66">
        <v>248541.31400000001</v>
      </c>
      <c r="I19" s="61" t="s">
        <v>170</v>
      </c>
      <c r="J19" s="67">
        <v>30</v>
      </c>
    </row>
    <row r="20" spans="1:10" ht="27" thickTop="1" thickBot="1" x14ac:dyDescent="0.25">
      <c r="A20" s="62" t="s">
        <v>168</v>
      </c>
      <c r="B20" s="61" t="s">
        <v>91</v>
      </c>
      <c r="C20" s="57">
        <v>29</v>
      </c>
      <c r="D20" s="57">
        <v>30291324</v>
      </c>
      <c r="E20" s="60" t="s">
        <v>166</v>
      </c>
      <c r="F20" s="66">
        <v>938505.38699999999</v>
      </c>
      <c r="G20" s="66">
        <v>281560.40899999999</v>
      </c>
      <c r="H20" s="66">
        <v>656944.978</v>
      </c>
      <c r="I20" s="61" t="s">
        <v>170</v>
      </c>
      <c r="J20" s="67">
        <v>180</v>
      </c>
    </row>
    <row r="21" spans="1:10" ht="27" thickTop="1" thickBot="1" x14ac:dyDescent="0.25">
      <c r="A21" s="62" t="s">
        <v>168</v>
      </c>
      <c r="B21" s="61" t="s">
        <v>69</v>
      </c>
      <c r="C21" s="57">
        <v>29</v>
      </c>
      <c r="D21" s="57">
        <v>30299274</v>
      </c>
      <c r="E21" s="60" t="s">
        <v>94</v>
      </c>
      <c r="F21" s="66">
        <v>523515.71399999998</v>
      </c>
      <c r="G21" s="66">
        <v>44263.796999999999</v>
      </c>
      <c r="H21" s="66">
        <v>479251.91700000002</v>
      </c>
      <c r="I21" s="61" t="s">
        <v>170</v>
      </c>
      <c r="J21" s="67">
        <v>60</v>
      </c>
    </row>
    <row r="22" spans="1:10" ht="27" thickTop="1" thickBot="1" x14ac:dyDescent="0.25">
      <c r="A22" s="62" t="s">
        <v>168</v>
      </c>
      <c r="B22" s="61" t="s">
        <v>69</v>
      </c>
      <c r="C22" s="57">
        <v>29</v>
      </c>
      <c r="D22" s="57">
        <v>30301272</v>
      </c>
      <c r="E22" s="60" t="s">
        <v>159</v>
      </c>
      <c r="F22" s="66">
        <v>5527</v>
      </c>
      <c r="G22" s="66">
        <v>5176.5389999999998</v>
      </c>
      <c r="H22" s="66">
        <v>350.46100000000001</v>
      </c>
      <c r="I22" s="61" t="s">
        <v>170</v>
      </c>
      <c r="J22" s="67">
        <v>90</v>
      </c>
    </row>
    <row r="23" spans="1:10" ht="27" thickTop="1" thickBot="1" x14ac:dyDescent="0.25">
      <c r="A23" s="62" t="s">
        <v>168</v>
      </c>
      <c r="B23" s="61" t="s">
        <v>75</v>
      </c>
      <c r="C23" s="57">
        <v>29</v>
      </c>
      <c r="D23" s="57">
        <v>30356179</v>
      </c>
      <c r="E23" s="60" t="s">
        <v>96</v>
      </c>
      <c r="F23" s="66">
        <v>385406.17099999997</v>
      </c>
      <c r="G23" s="66">
        <v>261456.19899999999</v>
      </c>
      <c r="H23" s="66">
        <v>123949.97199999999</v>
      </c>
      <c r="I23" s="61" t="s">
        <v>170</v>
      </c>
      <c r="J23" s="67">
        <v>90</v>
      </c>
    </row>
    <row r="24" spans="1:10" ht="27" thickTop="1" thickBot="1" x14ac:dyDescent="0.25">
      <c r="A24" s="62" t="s">
        <v>168</v>
      </c>
      <c r="B24" s="61" t="s">
        <v>91</v>
      </c>
      <c r="C24" s="57">
        <v>29</v>
      </c>
      <c r="D24" s="57">
        <v>30361674</v>
      </c>
      <c r="E24" s="60" t="s">
        <v>167</v>
      </c>
      <c r="F24" s="66">
        <v>1115137</v>
      </c>
      <c r="G24" s="66">
        <v>293934.76</v>
      </c>
      <c r="H24" s="66">
        <v>821202.24</v>
      </c>
      <c r="I24" s="61" t="s">
        <v>170</v>
      </c>
      <c r="J24" s="67">
        <v>90</v>
      </c>
    </row>
    <row r="25" spans="1:10" ht="27" thickTop="1" thickBot="1" x14ac:dyDescent="0.25">
      <c r="A25" s="62" t="s">
        <v>168</v>
      </c>
      <c r="B25" s="61" t="s">
        <v>83</v>
      </c>
      <c r="C25" s="57">
        <v>29</v>
      </c>
      <c r="D25" s="57">
        <v>30385379</v>
      </c>
      <c r="E25" s="60" t="s">
        <v>100</v>
      </c>
      <c r="F25" s="66">
        <v>241255</v>
      </c>
      <c r="G25" s="66">
        <v>90501.721000000005</v>
      </c>
      <c r="H25" s="66">
        <v>150753.27900000001</v>
      </c>
      <c r="I25" s="61" t="s">
        <v>170</v>
      </c>
      <c r="J25" s="67">
        <v>90</v>
      </c>
    </row>
    <row r="26" spans="1:10" ht="27" thickTop="1" thickBot="1" x14ac:dyDescent="0.25">
      <c r="A26" s="62" t="s">
        <v>168</v>
      </c>
      <c r="B26" s="61" t="s">
        <v>91</v>
      </c>
      <c r="C26" s="57">
        <v>29</v>
      </c>
      <c r="D26" s="57">
        <v>30393527</v>
      </c>
      <c r="E26" s="60" t="s">
        <v>164</v>
      </c>
      <c r="F26" s="66">
        <v>85308.625</v>
      </c>
      <c r="G26" s="66">
        <v>25592.587</v>
      </c>
      <c r="H26" s="66">
        <v>59716.038</v>
      </c>
      <c r="I26" s="61" t="s">
        <v>170</v>
      </c>
      <c r="J26" s="67">
        <v>180</v>
      </c>
    </row>
    <row r="27" spans="1:10" ht="27" thickTop="1" thickBot="1" x14ac:dyDescent="0.25">
      <c r="A27" s="62" t="s">
        <v>168</v>
      </c>
      <c r="B27" s="61" t="s">
        <v>91</v>
      </c>
      <c r="C27" s="57">
        <v>29</v>
      </c>
      <c r="D27" s="57">
        <v>30397151</v>
      </c>
      <c r="E27" s="60" t="s">
        <v>165</v>
      </c>
      <c r="F27" s="66">
        <v>151392.47099999999</v>
      </c>
      <c r="G27" s="66">
        <v>52152.917000000001</v>
      </c>
      <c r="H27" s="66">
        <v>99239.554000000004</v>
      </c>
      <c r="I27" s="61" t="s">
        <v>169</v>
      </c>
      <c r="J27" s="67">
        <v>90</v>
      </c>
    </row>
    <row r="28" spans="1:10" ht="27" thickTop="1" thickBot="1" x14ac:dyDescent="0.25">
      <c r="A28" s="62" t="s">
        <v>168</v>
      </c>
      <c r="B28" s="61" t="s">
        <v>72</v>
      </c>
      <c r="C28" s="57">
        <v>29</v>
      </c>
      <c r="D28" s="57">
        <v>30417875</v>
      </c>
      <c r="E28" s="60" t="s">
        <v>160</v>
      </c>
      <c r="F28" s="66">
        <v>207387.67600000001</v>
      </c>
      <c r="G28" s="66">
        <v>56214.999000000003</v>
      </c>
      <c r="H28" s="66">
        <v>151172.677</v>
      </c>
      <c r="I28" s="61" t="s">
        <v>170</v>
      </c>
      <c r="J28" s="67">
        <v>90</v>
      </c>
    </row>
    <row r="29" spans="1:10" ht="27" thickTop="1" thickBot="1" x14ac:dyDescent="0.25">
      <c r="A29" s="62" t="s">
        <v>168</v>
      </c>
      <c r="B29" s="61" t="s">
        <v>90</v>
      </c>
      <c r="C29" s="57">
        <v>29</v>
      </c>
      <c r="D29" s="57">
        <v>30420180</v>
      </c>
      <c r="E29" s="60" t="s">
        <v>99</v>
      </c>
      <c r="F29" s="66">
        <v>90441</v>
      </c>
      <c r="G29" s="66">
        <v>81081.421000000002</v>
      </c>
      <c r="H29" s="66">
        <v>9359.5789999999997</v>
      </c>
      <c r="I29" s="61" t="s">
        <v>170</v>
      </c>
      <c r="J29" s="67">
        <v>60</v>
      </c>
    </row>
    <row r="30" spans="1:10" ht="27" thickTop="1" thickBot="1" x14ac:dyDescent="0.25">
      <c r="A30" s="62" t="s">
        <v>168</v>
      </c>
      <c r="B30" s="61" t="s">
        <v>80</v>
      </c>
      <c r="C30" s="57">
        <v>29</v>
      </c>
      <c r="D30" s="57">
        <v>30421743</v>
      </c>
      <c r="E30" s="60" t="s">
        <v>97</v>
      </c>
      <c r="F30" s="66">
        <v>342295</v>
      </c>
      <c r="G30" s="66">
        <v>290528.02500000002</v>
      </c>
      <c r="H30" s="66">
        <v>51766.974999999999</v>
      </c>
      <c r="I30" s="61" t="s">
        <v>169</v>
      </c>
      <c r="J30" s="67">
        <v>90</v>
      </c>
    </row>
    <row r="31" spans="1:10" ht="27" thickTop="1" thickBot="1" x14ac:dyDescent="0.25">
      <c r="A31" s="62" t="s">
        <v>168</v>
      </c>
      <c r="B31" s="61" t="s">
        <v>116</v>
      </c>
      <c r="C31" s="57">
        <v>29</v>
      </c>
      <c r="D31" s="57">
        <v>30443774</v>
      </c>
      <c r="E31" s="60" t="s">
        <v>101</v>
      </c>
      <c r="F31" s="66">
        <v>6896.24</v>
      </c>
      <c r="G31" s="66">
        <v>2765.5</v>
      </c>
      <c r="H31" s="66">
        <v>4130.74</v>
      </c>
      <c r="I31" s="61" t="s">
        <v>170</v>
      </c>
      <c r="J31" s="67">
        <v>90</v>
      </c>
    </row>
    <row r="32" spans="1:10" ht="27" thickTop="1" thickBot="1" x14ac:dyDescent="0.25">
      <c r="A32" s="62" t="s">
        <v>168</v>
      </c>
      <c r="B32" s="61" t="s">
        <v>88</v>
      </c>
      <c r="C32" s="57">
        <v>29</v>
      </c>
      <c r="D32" s="57">
        <v>30462795</v>
      </c>
      <c r="E32" s="60" t="s">
        <v>103</v>
      </c>
      <c r="F32" s="66">
        <v>127136</v>
      </c>
      <c r="G32" s="66">
        <v>96786.933000000005</v>
      </c>
      <c r="H32" s="66">
        <v>30349.066999999999</v>
      </c>
      <c r="I32" s="61" t="s">
        <v>170</v>
      </c>
      <c r="J32" s="67">
        <v>30</v>
      </c>
    </row>
    <row r="33" spans="1:10" ht="27" thickTop="1" thickBot="1" x14ac:dyDescent="0.25">
      <c r="A33" s="62" t="s">
        <v>168</v>
      </c>
      <c r="B33" s="61" t="s">
        <v>88</v>
      </c>
      <c r="C33" s="57">
        <v>29</v>
      </c>
      <c r="D33" s="57">
        <v>30463275</v>
      </c>
      <c r="E33" s="60" t="s">
        <v>98</v>
      </c>
      <c r="F33" s="66">
        <v>17978.008999999998</v>
      </c>
      <c r="G33" s="66">
        <v>16463.095000000001</v>
      </c>
      <c r="H33" s="66">
        <v>1514.914</v>
      </c>
      <c r="I33" s="61" t="s">
        <v>170</v>
      </c>
      <c r="J33" s="67">
        <v>60</v>
      </c>
    </row>
    <row r="34" spans="1:10" ht="27" thickTop="1" thickBot="1" x14ac:dyDescent="0.25">
      <c r="A34" s="62" t="s">
        <v>168</v>
      </c>
      <c r="B34" s="61" t="s">
        <v>92</v>
      </c>
      <c r="C34" s="57">
        <v>29</v>
      </c>
      <c r="D34" s="57">
        <v>30481221</v>
      </c>
      <c r="E34" s="60" t="s">
        <v>162</v>
      </c>
      <c r="F34" s="66">
        <v>440921.60600000003</v>
      </c>
      <c r="G34" s="66">
        <v>218836.14600000001</v>
      </c>
      <c r="H34" s="66">
        <v>222085.46</v>
      </c>
      <c r="I34" s="61" t="s">
        <v>170</v>
      </c>
      <c r="J34" s="67">
        <v>180</v>
      </c>
    </row>
    <row r="35" spans="1:10" ht="27" thickTop="1" thickBot="1" x14ac:dyDescent="0.25">
      <c r="A35" s="62" t="s">
        <v>168</v>
      </c>
      <c r="B35" s="61" t="s">
        <v>156</v>
      </c>
      <c r="C35" s="57">
        <v>29</v>
      </c>
      <c r="D35" s="57">
        <v>30481414</v>
      </c>
      <c r="E35" s="60" t="s">
        <v>161</v>
      </c>
      <c r="F35" s="66">
        <v>91122.3</v>
      </c>
      <c r="G35" s="66">
        <v>83025.957999999999</v>
      </c>
      <c r="H35" s="66">
        <v>8096.3419999999996</v>
      </c>
      <c r="I35" s="61" t="s">
        <v>169</v>
      </c>
      <c r="J35" s="67">
        <v>90</v>
      </c>
    </row>
    <row r="36" spans="1:10" ht="27" thickTop="1" thickBot="1" x14ac:dyDescent="0.25">
      <c r="A36" s="62" t="s">
        <v>168</v>
      </c>
      <c r="B36" s="61" t="s">
        <v>89</v>
      </c>
      <c r="C36" s="57">
        <v>29</v>
      </c>
      <c r="D36" s="57">
        <v>40000287</v>
      </c>
      <c r="E36" s="60" t="s">
        <v>163</v>
      </c>
      <c r="F36" s="66">
        <v>348327.35600000003</v>
      </c>
      <c r="G36" s="66">
        <v>343289.83799999999</v>
      </c>
      <c r="H36" s="66">
        <v>5037.518</v>
      </c>
      <c r="I36" s="61" t="s">
        <v>169</v>
      </c>
      <c r="J36" s="67">
        <v>60</v>
      </c>
    </row>
    <row r="37" spans="1:10" ht="27" thickTop="1" thickBot="1" x14ac:dyDescent="0.25">
      <c r="A37" s="62" t="s">
        <v>168</v>
      </c>
      <c r="B37" s="61" t="s">
        <v>91</v>
      </c>
      <c r="C37" s="57">
        <v>29</v>
      </c>
      <c r="D37" s="57">
        <v>40000359</v>
      </c>
      <c r="E37" s="60" t="s">
        <v>102</v>
      </c>
      <c r="F37" s="66">
        <v>1115347.43</v>
      </c>
      <c r="G37" s="66">
        <v>968674.49600000004</v>
      </c>
      <c r="H37" s="66">
        <v>146672.93400000001</v>
      </c>
      <c r="I37" s="61" t="s">
        <v>170</v>
      </c>
      <c r="J37" s="67">
        <v>60</v>
      </c>
    </row>
    <row r="38" spans="1:10" s="96" customFormat="1" ht="27" thickTop="1" thickBot="1" x14ac:dyDescent="0.3">
      <c r="A38" s="90" t="s">
        <v>168</v>
      </c>
      <c r="B38" s="91" t="s">
        <v>88</v>
      </c>
      <c r="C38" s="92">
        <v>31</v>
      </c>
      <c r="D38" s="91">
        <v>20170234</v>
      </c>
      <c r="E38" s="93" t="s">
        <v>174</v>
      </c>
      <c r="F38" s="94">
        <v>770846.89300000004</v>
      </c>
      <c r="G38" s="94">
        <v>764227.70799999998</v>
      </c>
      <c r="H38" s="94">
        <v>6619.1850000000004</v>
      </c>
      <c r="I38" s="91" t="s">
        <v>170</v>
      </c>
      <c r="J38" s="95">
        <v>390</v>
      </c>
    </row>
    <row r="39" spans="1:10" s="96" customFormat="1" ht="14.25" thickTop="1" thickBot="1" x14ac:dyDescent="0.3">
      <c r="A39" s="90" t="s">
        <v>168</v>
      </c>
      <c r="B39" s="91" t="s">
        <v>171</v>
      </c>
      <c r="C39" s="92">
        <v>31</v>
      </c>
      <c r="D39" s="91">
        <v>30006949</v>
      </c>
      <c r="E39" s="93" t="s">
        <v>175</v>
      </c>
      <c r="F39" s="94">
        <v>2294774.9380000001</v>
      </c>
      <c r="G39" s="94">
        <v>1869975.2549999999</v>
      </c>
      <c r="H39" s="94">
        <v>424799.68300000002</v>
      </c>
      <c r="I39" s="91" t="s">
        <v>169</v>
      </c>
      <c r="J39" s="95">
        <v>690</v>
      </c>
    </row>
    <row r="40" spans="1:10" s="96" customFormat="1" ht="14.25" thickTop="1" thickBot="1" x14ac:dyDescent="0.3">
      <c r="A40" s="90" t="s">
        <v>168</v>
      </c>
      <c r="B40" s="91" t="s">
        <v>120</v>
      </c>
      <c r="C40" s="92">
        <v>31</v>
      </c>
      <c r="D40" s="91">
        <v>30034777</v>
      </c>
      <c r="E40" s="93" t="s">
        <v>176</v>
      </c>
      <c r="F40" s="94">
        <v>909451.75899999996</v>
      </c>
      <c r="G40" s="94">
        <v>844750.48400000005</v>
      </c>
      <c r="H40" s="94">
        <v>64701.275000000001</v>
      </c>
      <c r="I40" s="91" t="s">
        <v>170</v>
      </c>
      <c r="J40" s="95">
        <f>56*30</f>
        <v>1680</v>
      </c>
    </row>
    <row r="41" spans="1:10" s="96" customFormat="1" ht="27" thickTop="1" thickBot="1" x14ac:dyDescent="0.3">
      <c r="A41" s="90" t="s">
        <v>168</v>
      </c>
      <c r="B41" s="91" t="s">
        <v>89</v>
      </c>
      <c r="C41" s="92">
        <v>31</v>
      </c>
      <c r="D41" s="91">
        <v>30034860</v>
      </c>
      <c r="E41" s="93" t="s">
        <v>177</v>
      </c>
      <c r="F41" s="94">
        <v>325355.20299999998</v>
      </c>
      <c r="G41" s="94">
        <v>258575.26199999999</v>
      </c>
      <c r="H41" s="94">
        <v>66779.941000000006</v>
      </c>
      <c r="I41" s="91" t="s">
        <v>169</v>
      </c>
      <c r="J41" s="95">
        <f>60*30</f>
        <v>1800</v>
      </c>
    </row>
    <row r="42" spans="1:10" s="96" customFormat="1" ht="27" thickTop="1" thickBot="1" x14ac:dyDescent="0.3">
      <c r="A42" s="90" t="s">
        <v>168</v>
      </c>
      <c r="B42" s="91" t="s">
        <v>89</v>
      </c>
      <c r="C42" s="92">
        <v>31</v>
      </c>
      <c r="D42" s="91">
        <v>30034870</v>
      </c>
      <c r="E42" s="93" t="s">
        <v>178</v>
      </c>
      <c r="F42" s="94">
        <v>197655.693</v>
      </c>
      <c r="G42" s="94">
        <v>124062.024</v>
      </c>
      <c r="H42" s="94">
        <v>73593.668999999994</v>
      </c>
      <c r="I42" s="91" t="s">
        <v>169</v>
      </c>
      <c r="J42" s="95">
        <f>108*30</f>
        <v>3240</v>
      </c>
    </row>
    <row r="43" spans="1:10" s="96" customFormat="1" ht="27" thickTop="1" thickBot="1" x14ac:dyDescent="0.3">
      <c r="A43" s="90" t="s">
        <v>168</v>
      </c>
      <c r="B43" s="91" t="s">
        <v>106</v>
      </c>
      <c r="C43" s="92">
        <v>31</v>
      </c>
      <c r="D43" s="91">
        <v>30040109</v>
      </c>
      <c r="E43" s="93" t="s">
        <v>179</v>
      </c>
      <c r="F43" s="94">
        <v>1719528.0759999999</v>
      </c>
      <c r="G43" s="94">
        <v>1700635.86</v>
      </c>
      <c r="H43" s="94">
        <v>18892.216</v>
      </c>
      <c r="I43" s="91" t="s">
        <v>170</v>
      </c>
      <c r="J43" s="95">
        <v>1320</v>
      </c>
    </row>
    <row r="44" spans="1:10" s="96" customFormat="1" ht="14.25" thickTop="1" thickBot="1" x14ac:dyDescent="0.3">
      <c r="A44" s="90" t="s">
        <v>168</v>
      </c>
      <c r="B44" s="91" t="s">
        <v>172</v>
      </c>
      <c r="C44" s="92">
        <v>31</v>
      </c>
      <c r="D44" s="91">
        <v>30040131</v>
      </c>
      <c r="E44" s="93" t="s">
        <v>180</v>
      </c>
      <c r="F44" s="94">
        <v>1825520.36</v>
      </c>
      <c r="G44" s="94">
        <v>802842.05799999996</v>
      </c>
      <c r="H44" s="94">
        <v>1022678.302</v>
      </c>
      <c r="I44" s="91" t="s">
        <v>170</v>
      </c>
      <c r="J44" s="95">
        <v>420</v>
      </c>
    </row>
    <row r="45" spans="1:10" s="96" customFormat="1" ht="27" thickTop="1" thickBot="1" x14ac:dyDescent="0.3">
      <c r="A45" s="90" t="s">
        <v>168</v>
      </c>
      <c r="B45" s="91" t="s">
        <v>105</v>
      </c>
      <c r="C45" s="92">
        <v>31</v>
      </c>
      <c r="D45" s="91">
        <v>30042944</v>
      </c>
      <c r="E45" s="93" t="s">
        <v>181</v>
      </c>
      <c r="F45" s="94">
        <v>5878344.8339999998</v>
      </c>
      <c r="G45" s="94">
        <v>5791438.8779999996</v>
      </c>
      <c r="H45" s="94">
        <v>86905.956000000006</v>
      </c>
      <c r="I45" s="91" t="s">
        <v>169</v>
      </c>
      <c r="J45" s="95">
        <v>870</v>
      </c>
    </row>
    <row r="46" spans="1:10" s="96" customFormat="1" ht="27" thickTop="1" thickBot="1" x14ac:dyDescent="0.3">
      <c r="A46" s="90" t="s">
        <v>168</v>
      </c>
      <c r="B46" s="91" t="s">
        <v>108</v>
      </c>
      <c r="C46" s="92">
        <v>31</v>
      </c>
      <c r="D46" s="91">
        <v>30045644</v>
      </c>
      <c r="E46" s="93" t="s">
        <v>182</v>
      </c>
      <c r="F46" s="94">
        <v>80500</v>
      </c>
      <c r="G46" s="94">
        <v>32200</v>
      </c>
      <c r="H46" s="94">
        <v>48300</v>
      </c>
      <c r="I46" s="91" t="s">
        <v>170</v>
      </c>
      <c r="J46" s="95">
        <v>570</v>
      </c>
    </row>
    <row r="47" spans="1:10" s="96" customFormat="1" ht="27" thickTop="1" thickBot="1" x14ac:dyDescent="0.3">
      <c r="A47" s="90" t="s">
        <v>168</v>
      </c>
      <c r="B47" s="91" t="s">
        <v>85</v>
      </c>
      <c r="C47" s="92">
        <v>31</v>
      </c>
      <c r="D47" s="91">
        <v>30060506</v>
      </c>
      <c r="E47" s="93" t="s">
        <v>183</v>
      </c>
      <c r="F47" s="94">
        <v>3408938.554</v>
      </c>
      <c r="G47" s="94">
        <v>3380146.048</v>
      </c>
      <c r="H47" s="94">
        <v>28792.506000000001</v>
      </c>
      <c r="I47" s="91" t="s">
        <v>170</v>
      </c>
      <c r="J47" s="95">
        <f>102*30</f>
        <v>3060</v>
      </c>
    </row>
    <row r="48" spans="1:10" s="96" customFormat="1" ht="27" thickTop="1" thickBot="1" x14ac:dyDescent="0.3">
      <c r="A48" s="90" t="s">
        <v>168</v>
      </c>
      <c r="B48" s="91" t="s">
        <v>109</v>
      </c>
      <c r="C48" s="92">
        <v>31</v>
      </c>
      <c r="D48" s="91">
        <v>30062771</v>
      </c>
      <c r="E48" s="93" t="s">
        <v>184</v>
      </c>
      <c r="F48" s="94">
        <v>2594397</v>
      </c>
      <c r="G48" s="94">
        <v>2129398.6979999999</v>
      </c>
      <c r="H48" s="94">
        <v>464998.30200000003</v>
      </c>
      <c r="I48" s="91" t="s">
        <v>169</v>
      </c>
      <c r="J48" s="95">
        <v>1350</v>
      </c>
    </row>
    <row r="49" spans="1:10" s="96" customFormat="1" ht="27" thickTop="1" thickBot="1" x14ac:dyDescent="0.3">
      <c r="A49" s="90" t="s">
        <v>168</v>
      </c>
      <c r="B49" s="91" t="s">
        <v>75</v>
      </c>
      <c r="C49" s="92">
        <v>31</v>
      </c>
      <c r="D49" s="91">
        <v>30066107</v>
      </c>
      <c r="E49" s="93" t="s">
        <v>185</v>
      </c>
      <c r="F49" s="94">
        <v>438688</v>
      </c>
      <c r="G49" s="94">
        <v>17239.905999999999</v>
      </c>
      <c r="H49" s="94">
        <v>421448.09399999998</v>
      </c>
      <c r="I49" s="91" t="s">
        <v>170</v>
      </c>
      <c r="J49" s="95">
        <v>420</v>
      </c>
    </row>
    <row r="50" spans="1:10" s="96" customFormat="1" ht="27" thickTop="1" thickBot="1" x14ac:dyDescent="0.3">
      <c r="A50" s="90" t="s">
        <v>168</v>
      </c>
      <c r="B50" s="91" t="s">
        <v>69</v>
      </c>
      <c r="C50" s="92">
        <v>31</v>
      </c>
      <c r="D50" s="91">
        <v>30069181</v>
      </c>
      <c r="E50" s="93" t="s">
        <v>186</v>
      </c>
      <c r="F50" s="94">
        <v>7866727</v>
      </c>
      <c r="G50" s="94">
        <v>7668156.3310000002</v>
      </c>
      <c r="H50" s="94">
        <v>198570.66899999999</v>
      </c>
      <c r="I50" s="91" t="s">
        <v>170</v>
      </c>
      <c r="J50" s="95">
        <v>1080</v>
      </c>
    </row>
    <row r="51" spans="1:10" s="96" customFormat="1" ht="27" thickTop="1" thickBot="1" x14ac:dyDescent="0.3">
      <c r="A51" s="90" t="s">
        <v>168</v>
      </c>
      <c r="B51" s="91" t="s">
        <v>112</v>
      </c>
      <c r="C51" s="92">
        <v>31</v>
      </c>
      <c r="D51" s="91">
        <v>30070267</v>
      </c>
      <c r="E51" s="93" t="s">
        <v>187</v>
      </c>
      <c r="F51" s="94">
        <v>698491.74600000004</v>
      </c>
      <c r="G51" s="94">
        <v>102710.325</v>
      </c>
      <c r="H51" s="94">
        <v>595781.42099999997</v>
      </c>
      <c r="I51" s="91" t="s">
        <v>170</v>
      </c>
      <c r="J51" s="95">
        <v>240</v>
      </c>
    </row>
    <row r="52" spans="1:10" s="96" customFormat="1" ht="27" thickTop="1" thickBot="1" x14ac:dyDescent="0.3">
      <c r="A52" s="90" t="s">
        <v>168</v>
      </c>
      <c r="B52" s="91" t="s">
        <v>113</v>
      </c>
      <c r="C52" s="92">
        <v>31</v>
      </c>
      <c r="D52" s="91">
        <v>30070503</v>
      </c>
      <c r="E52" s="93" t="s">
        <v>188</v>
      </c>
      <c r="F52" s="94">
        <v>2375437</v>
      </c>
      <c r="G52" s="94">
        <v>2273126.02</v>
      </c>
      <c r="H52" s="94">
        <v>102310.98</v>
      </c>
      <c r="I52" s="91" t="s">
        <v>170</v>
      </c>
      <c r="J52" s="95">
        <v>240</v>
      </c>
    </row>
    <row r="53" spans="1:10" s="96" customFormat="1" ht="27" thickTop="1" thickBot="1" x14ac:dyDescent="0.3">
      <c r="A53" s="90" t="s">
        <v>168</v>
      </c>
      <c r="B53" s="91" t="s">
        <v>128</v>
      </c>
      <c r="C53" s="92">
        <v>31</v>
      </c>
      <c r="D53" s="91">
        <v>30072851</v>
      </c>
      <c r="E53" s="93" t="s">
        <v>189</v>
      </c>
      <c r="F53" s="94">
        <v>22794</v>
      </c>
      <c r="G53" s="94">
        <v>522</v>
      </c>
      <c r="H53" s="94">
        <v>22272</v>
      </c>
      <c r="I53" s="91" t="s">
        <v>170</v>
      </c>
      <c r="J53" s="95">
        <f>102*30</f>
        <v>3060</v>
      </c>
    </row>
    <row r="54" spans="1:10" s="96" customFormat="1" ht="27" thickTop="1" thickBot="1" x14ac:dyDescent="0.3">
      <c r="A54" s="90" t="s">
        <v>168</v>
      </c>
      <c r="B54" s="91" t="s">
        <v>108</v>
      </c>
      <c r="C54" s="92">
        <v>31</v>
      </c>
      <c r="D54" s="91">
        <v>30072941</v>
      </c>
      <c r="E54" s="93" t="s">
        <v>190</v>
      </c>
      <c r="F54" s="94">
        <v>2482592.6630000002</v>
      </c>
      <c r="G54" s="94">
        <v>2337229.486</v>
      </c>
      <c r="H54" s="94">
        <v>145363.177</v>
      </c>
      <c r="I54" s="91" t="s">
        <v>170</v>
      </c>
      <c r="J54" s="95">
        <v>540</v>
      </c>
    </row>
    <row r="55" spans="1:10" s="96" customFormat="1" ht="27" thickTop="1" thickBot="1" x14ac:dyDescent="0.3">
      <c r="A55" s="90" t="s">
        <v>168</v>
      </c>
      <c r="B55" s="91" t="s">
        <v>69</v>
      </c>
      <c r="C55" s="92">
        <v>31</v>
      </c>
      <c r="D55" s="91">
        <v>30074676</v>
      </c>
      <c r="E55" s="93" t="s">
        <v>191</v>
      </c>
      <c r="F55" s="94">
        <v>354219.228</v>
      </c>
      <c r="G55" s="94">
        <v>47313.252999999997</v>
      </c>
      <c r="H55" s="94">
        <v>306905.97499999998</v>
      </c>
      <c r="I55" s="91" t="s">
        <v>170</v>
      </c>
      <c r="J55" s="95">
        <v>240</v>
      </c>
    </row>
    <row r="56" spans="1:10" s="96" customFormat="1" ht="27" thickTop="1" thickBot="1" x14ac:dyDescent="0.3">
      <c r="A56" s="90" t="s">
        <v>168</v>
      </c>
      <c r="B56" s="91" t="s">
        <v>114</v>
      </c>
      <c r="C56" s="92">
        <v>31</v>
      </c>
      <c r="D56" s="91">
        <v>30075895</v>
      </c>
      <c r="E56" s="93" t="s">
        <v>192</v>
      </c>
      <c r="F56" s="94">
        <v>85000</v>
      </c>
      <c r="G56" s="94">
        <v>76500</v>
      </c>
      <c r="H56" s="94">
        <v>8500</v>
      </c>
      <c r="I56" s="91" t="s">
        <v>170</v>
      </c>
      <c r="J56" s="95">
        <v>630</v>
      </c>
    </row>
    <row r="57" spans="1:10" s="96" customFormat="1" ht="27" thickTop="1" thickBot="1" x14ac:dyDescent="0.3">
      <c r="A57" s="90" t="s">
        <v>168</v>
      </c>
      <c r="B57" s="91" t="s">
        <v>69</v>
      </c>
      <c r="C57" s="92">
        <v>31</v>
      </c>
      <c r="D57" s="91">
        <v>30076137</v>
      </c>
      <c r="E57" s="93" t="s">
        <v>193</v>
      </c>
      <c r="F57" s="94">
        <v>164325</v>
      </c>
      <c r="G57" s="94">
        <v>59350</v>
      </c>
      <c r="H57" s="94">
        <v>104975</v>
      </c>
      <c r="I57" s="91" t="s">
        <v>170</v>
      </c>
      <c r="J57" s="95">
        <v>270</v>
      </c>
    </row>
    <row r="58" spans="1:10" s="96" customFormat="1" ht="27" thickTop="1" thickBot="1" x14ac:dyDescent="0.3">
      <c r="A58" s="90" t="s">
        <v>168</v>
      </c>
      <c r="B58" s="91" t="s">
        <v>106</v>
      </c>
      <c r="C58" s="92">
        <v>31</v>
      </c>
      <c r="D58" s="91">
        <v>30076311</v>
      </c>
      <c r="E58" s="93" t="s">
        <v>194</v>
      </c>
      <c r="F58" s="94">
        <v>34742</v>
      </c>
      <c r="G58" s="94">
        <v>1047</v>
      </c>
      <c r="H58" s="94">
        <v>33695</v>
      </c>
      <c r="I58" s="91" t="s">
        <v>170</v>
      </c>
      <c r="J58" s="95">
        <f>12*30</f>
        <v>360</v>
      </c>
    </row>
    <row r="59" spans="1:10" s="96" customFormat="1" ht="14.25" thickTop="1" thickBot="1" x14ac:dyDescent="0.3">
      <c r="A59" s="90" t="s">
        <v>168</v>
      </c>
      <c r="B59" s="91" t="s">
        <v>73</v>
      </c>
      <c r="C59" s="92">
        <v>31</v>
      </c>
      <c r="D59" s="91">
        <v>30076560</v>
      </c>
      <c r="E59" s="93" t="s">
        <v>195</v>
      </c>
      <c r="F59" s="94">
        <v>2972509.2379999999</v>
      </c>
      <c r="G59" s="94">
        <v>2972068.7629999998</v>
      </c>
      <c r="H59" s="94">
        <v>440.47500000000002</v>
      </c>
      <c r="I59" s="91" t="s">
        <v>170</v>
      </c>
      <c r="J59" s="95">
        <v>750</v>
      </c>
    </row>
    <row r="60" spans="1:10" s="96" customFormat="1" ht="27" thickTop="1" thickBot="1" x14ac:dyDescent="0.3">
      <c r="A60" s="90" t="s">
        <v>168</v>
      </c>
      <c r="B60" s="91" t="s">
        <v>69</v>
      </c>
      <c r="C60" s="92">
        <v>31</v>
      </c>
      <c r="D60" s="91">
        <v>30077528</v>
      </c>
      <c r="E60" s="93" t="s">
        <v>196</v>
      </c>
      <c r="F60" s="94">
        <v>1612962.5959999999</v>
      </c>
      <c r="G60" s="94">
        <v>1099890.9950000001</v>
      </c>
      <c r="H60" s="94">
        <v>513071.60100000002</v>
      </c>
      <c r="I60" s="91" t="s">
        <v>170</v>
      </c>
      <c r="J60" s="95">
        <v>1710</v>
      </c>
    </row>
    <row r="61" spans="1:10" s="96" customFormat="1" ht="14.25" thickTop="1" thickBot="1" x14ac:dyDescent="0.3">
      <c r="A61" s="90" t="s">
        <v>168</v>
      </c>
      <c r="B61" s="91" t="s">
        <v>116</v>
      </c>
      <c r="C61" s="92">
        <v>31</v>
      </c>
      <c r="D61" s="91">
        <v>30082319</v>
      </c>
      <c r="E61" s="93" t="s">
        <v>197</v>
      </c>
      <c r="F61" s="94">
        <v>24000</v>
      </c>
      <c r="G61" s="94">
        <v>12000</v>
      </c>
      <c r="H61" s="94">
        <v>12000</v>
      </c>
      <c r="I61" s="91" t="s">
        <v>170</v>
      </c>
      <c r="J61" s="95">
        <f>26*30</f>
        <v>780</v>
      </c>
    </row>
    <row r="62" spans="1:10" s="96" customFormat="1" ht="27" thickTop="1" thickBot="1" x14ac:dyDescent="0.3">
      <c r="A62" s="90" t="s">
        <v>168</v>
      </c>
      <c r="B62" s="91" t="s">
        <v>115</v>
      </c>
      <c r="C62" s="92">
        <v>31</v>
      </c>
      <c r="D62" s="91">
        <v>30082555</v>
      </c>
      <c r="E62" s="93" t="s">
        <v>198</v>
      </c>
      <c r="F62" s="94">
        <v>4113890.7140000002</v>
      </c>
      <c r="G62" s="94">
        <v>4052563.9530000002</v>
      </c>
      <c r="H62" s="94">
        <v>61326.760999999999</v>
      </c>
      <c r="I62" s="91" t="s">
        <v>169</v>
      </c>
      <c r="J62" s="95">
        <v>690</v>
      </c>
    </row>
    <row r="63" spans="1:10" s="96" customFormat="1" ht="27" thickTop="1" thickBot="1" x14ac:dyDescent="0.3">
      <c r="A63" s="90" t="s">
        <v>168</v>
      </c>
      <c r="B63" s="91" t="s">
        <v>122</v>
      </c>
      <c r="C63" s="92">
        <v>31</v>
      </c>
      <c r="D63" s="91">
        <v>30083588</v>
      </c>
      <c r="E63" s="93" t="s">
        <v>199</v>
      </c>
      <c r="F63" s="94">
        <v>66000</v>
      </c>
      <c r="G63" s="94">
        <v>46200</v>
      </c>
      <c r="H63" s="94">
        <v>19800</v>
      </c>
      <c r="I63" s="91" t="s">
        <v>170</v>
      </c>
      <c r="J63" s="95">
        <f>18*30</f>
        <v>540</v>
      </c>
    </row>
    <row r="64" spans="1:10" s="96" customFormat="1" ht="27" thickTop="1" thickBot="1" x14ac:dyDescent="0.3">
      <c r="A64" s="90" t="s">
        <v>168</v>
      </c>
      <c r="B64" s="91" t="s">
        <v>78</v>
      </c>
      <c r="C64" s="92">
        <v>31</v>
      </c>
      <c r="D64" s="91">
        <v>30084860</v>
      </c>
      <c r="E64" s="93" t="s">
        <v>200</v>
      </c>
      <c r="F64" s="94">
        <v>672700.69799999997</v>
      </c>
      <c r="G64" s="94">
        <v>503628.99800000002</v>
      </c>
      <c r="H64" s="94">
        <v>169071.7</v>
      </c>
      <c r="I64" s="91" t="s">
        <v>169</v>
      </c>
      <c r="J64" s="95">
        <f>36*30</f>
        <v>1080</v>
      </c>
    </row>
    <row r="65" spans="1:10" s="96" customFormat="1" ht="14.25" thickTop="1" thickBot="1" x14ac:dyDescent="0.3">
      <c r="A65" s="90" t="s">
        <v>168</v>
      </c>
      <c r="B65" s="91" t="s">
        <v>111</v>
      </c>
      <c r="C65" s="92">
        <v>31</v>
      </c>
      <c r="D65" s="91">
        <v>30085441</v>
      </c>
      <c r="E65" s="93" t="s">
        <v>201</v>
      </c>
      <c r="F65" s="94">
        <v>1156536.7819999999</v>
      </c>
      <c r="G65" s="94">
        <v>1151205.5819999999</v>
      </c>
      <c r="H65" s="94">
        <v>5331.2</v>
      </c>
      <c r="I65" s="91" t="s">
        <v>169</v>
      </c>
      <c r="J65" s="95">
        <v>420</v>
      </c>
    </row>
    <row r="66" spans="1:10" s="96" customFormat="1" ht="27" thickTop="1" thickBot="1" x14ac:dyDescent="0.3">
      <c r="A66" s="90" t="s">
        <v>168</v>
      </c>
      <c r="B66" s="91" t="s">
        <v>112</v>
      </c>
      <c r="C66" s="92">
        <v>31</v>
      </c>
      <c r="D66" s="91">
        <v>30085451</v>
      </c>
      <c r="E66" s="93" t="s">
        <v>202</v>
      </c>
      <c r="F66" s="94">
        <v>775724.33200000005</v>
      </c>
      <c r="G66" s="94">
        <v>703667.70400000003</v>
      </c>
      <c r="H66" s="94">
        <v>72056.627999999997</v>
      </c>
      <c r="I66" s="91" t="s">
        <v>170</v>
      </c>
      <c r="J66" s="95">
        <f>64*30</f>
        <v>1920</v>
      </c>
    </row>
    <row r="67" spans="1:10" s="96" customFormat="1" ht="14.25" thickTop="1" thickBot="1" x14ac:dyDescent="0.3">
      <c r="A67" s="90" t="s">
        <v>168</v>
      </c>
      <c r="B67" s="91" t="s">
        <v>129</v>
      </c>
      <c r="C67" s="92">
        <v>31</v>
      </c>
      <c r="D67" s="91">
        <v>30085460</v>
      </c>
      <c r="E67" s="93" t="s">
        <v>203</v>
      </c>
      <c r="F67" s="94">
        <v>1365591.774</v>
      </c>
      <c r="G67" s="94">
        <v>122150.08900000001</v>
      </c>
      <c r="H67" s="94">
        <v>1243441.6850000001</v>
      </c>
      <c r="I67" s="91" t="s">
        <v>170</v>
      </c>
      <c r="J67" s="95">
        <f>26*30</f>
        <v>780</v>
      </c>
    </row>
    <row r="68" spans="1:10" s="96" customFormat="1" ht="27" thickTop="1" thickBot="1" x14ac:dyDescent="0.3">
      <c r="A68" s="90" t="s">
        <v>168</v>
      </c>
      <c r="B68" s="91" t="s">
        <v>70</v>
      </c>
      <c r="C68" s="92">
        <v>31</v>
      </c>
      <c r="D68" s="91">
        <v>30085488</v>
      </c>
      <c r="E68" s="93" t="s">
        <v>204</v>
      </c>
      <c r="F68" s="94">
        <v>114084.05</v>
      </c>
      <c r="G68" s="94">
        <v>58081.375999999997</v>
      </c>
      <c r="H68" s="94">
        <v>56002.673999999999</v>
      </c>
      <c r="I68" s="91" t="s">
        <v>170</v>
      </c>
      <c r="J68" s="95">
        <f>84*30</f>
        <v>2520</v>
      </c>
    </row>
    <row r="69" spans="1:10" s="96" customFormat="1" ht="27" thickTop="1" thickBot="1" x14ac:dyDescent="0.3">
      <c r="A69" s="90" t="s">
        <v>168</v>
      </c>
      <c r="B69" s="91" t="s">
        <v>105</v>
      </c>
      <c r="C69" s="92">
        <v>31</v>
      </c>
      <c r="D69" s="91">
        <v>30086892</v>
      </c>
      <c r="E69" s="93" t="s">
        <v>205</v>
      </c>
      <c r="F69" s="94">
        <v>2854245.0610000002</v>
      </c>
      <c r="G69" s="94">
        <v>2545655.2850000001</v>
      </c>
      <c r="H69" s="94">
        <v>308589.77600000001</v>
      </c>
      <c r="I69" s="91" t="s">
        <v>169</v>
      </c>
      <c r="J69" s="95">
        <v>330</v>
      </c>
    </row>
    <row r="70" spans="1:10" s="96" customFormat="1" ht="27" thickTop="1" thickBot="1" x14ac:dyDescent="0.3">
      <c r="A70" s="90" t="s">
        <v>168</v>
      </c>
      <c r="B70" s="91" t="s">
        <v>86</v>
      </c>
      <c r="C70" s="92">
        <v>31</v>
      </c>
      <c r="D70" s="91">
        <v>30092698</v>
      </c>
      <c r="E70" s="93" t="s">
        <v>206</v>
      </c>
      <c r="F70" s="94">
        <v>2759860.6060000001</v>
      </c>
      <c r="G70" s="94">
        <v>2751926.3650000002</v>
      </c>
      <c r="H70" s="94">
        <v>7934.241</v>
      </c>
      <c r="I70" s="91" t="s">
        <v>169</v>
      </c>
      <c r="J70" s="95">
        <v>1050</v>
      </c>
    </row>
    <row r="71" spans="1:10" s="96" customFormat="1" ht="27" thickTop="1" thickBot="1" x14ac:dyDescent="0.3">
      <c r="A71" s="90" t="s">
        <v>168</v>
      </c>
      <c r="B71" s="91" t="s">
        <v>76</v>
      </c>
      <c r="C71" s="92">
        <v>31</v>
      </c>
      <c r="D71" s="91">
        <v>30092782</v>
      </c>
      <c r="E71" s="93" t="s">
        <v>207</v>
      </c>
      <c r="F71" s="94">
        <v>1778559</v>
      </c>
      <c r="G71" s="94">
        <v>1317553.55</v>
      </c>
      <c r="H71" s="94">
        <v>461005.45</v>
      </c>
      <c r="I71" s="91" t="s">
        <v>170</v>
      </c>
      <c r="J71" s="95">
        <f>21*30</f>
        <v>630</v>
      </c>
    </row>
    <row r="72" spans="1:10" s="96" customFormat="1" ht="27" thickTop="1" thickBot="1" x14ac:dyDescent="0.3">
      <c r="A72" s="90" t="s">
        <v>168</v>
      </c>
      <c r="B72" s="91" t="s">
        <v>71</v>
      </c>
      <c r="C72" s="92">
        <v>31</v>
      </c>
      <c r="D72" s="91">
        <v>30093264</v>
      </c>
      <c r="E72" s="93" t="s">
        <v>208</v>
      </c>
      <c r="F72" s="94">
        <v>2615914.4070000001</v>
      </c>
      <c r="G72" s="94">
        <v>2565879.7659999998</v>
      </c>
      <c r="H72" s="94">
        <v>50034.641000000003</v>
      </c>
      <c r="I72" s="91" t="s">
        <v>170</v>
      </c>
      <c r="J72" s="95">
        <f>48*30</f>
        <v>1440</v>
      </c>
    </row>
    <row r="73" spans="1:10" s="96" customFormat="1" ht="27" thickTop="1" thickBot="1" x14ac:dyDescent="0.3">
      <c r="A73" s="90" t="s">
        <v>168</v>
      </c>
      <c r="B73" s="91" t="s">
        <v>71</v>
      </c>
      <c r="C73" s="92">
        <v>31</v>
      </c>
      <c r="D73" s="91">
        <v>30093557</v>
      </c>
      <c r="E73" s="93" t="s">
        <v>209</v>
      </c>
      <c r="F73" s="94">
        <v>28593.78</v>
      </c>
      <c r="G73" s="94">
        <v>14382.58</v>
      </c>
      <c r="H73" s="94">
        <v>14211.2</v>
      </c>
      <c r="I73" s="91" t="s">
        <v>170</v>
      </c>
      <c r="J73" s="95">
        <v>720</v>
      </c>
    </row>
    <row r="74" spans="1:10" s="96" customFormat="1" ht="14.25" thickTop="1" thickBot="1" x14ac:dyDescent="0.3">
      <c r="A74" s="90" t="s">
        <v>168</v>
      </c>
      <c r="B74" s="91" t="s">
        <v>113</v>
      </c>
      <c r="C74" s="92">
        <v>31</v>
      </c>
      <c r="D74" s="91">
        <v>30094328</v>
      </c>
      <c r="E74" s="93" t="s">
        <v>210</v>
      </c>
      <c r="F74" s="94">
        <v>975681.19</v>
      </c>
      <c r="G74" s="94">
        <v>953646.179</v>
      </c>
      <c r="H74" s="94">
        <v>22035.010999999999</v>
      </c>
      <c r="I74" s="91" t="s">
        <v>170</v>
      </c>
      <c r="J74" s="95">
        <v>360</v>
      </c>
    </row>
    <row r="75" spans="1:10" s="96" customFormat="1" ht="27" thickTop="1" thickBot="1" x14ac:dyDescent="0.3">
      <c r="A75" s="90" t="s">
        <v>168</v>
      </c>
      <c r="B75" s="91" t="s">
        <v>116</v>
      </c>
      <c r="C75" s="92">
        <v>31</v>
      </c>
      <c r="D75" s="91">
        <v>30094511</v>
      </c>
      <c r="E75" s="93" t="s">
        <v>211</v>
      </c>
      <c r="F75" s="94">
        <v>1413493.871</v>
      </c>
      <c r="G75" s="94">
        <v>358886.38699999999</v>
      </c>
      <c r="H75" s="94">
        <v>1054607.4839999999</v>
      </c>
      <c r="I75" s="91" t="s">
        <v>170</v>
      </c>
      <c r="J75" s="95">
        <v>210</v>
      </c>
    </row>
    <row r="76" spans="1:10" s="96" customFormat="1" ht="27" thickTop="1" thickBot="1" x14ac:dyDescent="0.3">
      <c r="A76" s="90" t="s">
        <v>168</v>
      </c>
      <c r="B76" s="91" t="s">
        <v>79</v>
      </c>
      <c r="C76" s="92">
        <v>31</v>
      </c>
      <c r="D76" s="91">
        <v>30094637</v>
      </c>
      <c r="E76" s="93" t="s">
        <v>212</v>
      </c>
      <c r="F76" s="94">
        <v>19.890999999999998</v>
      </c>
      <c r="G76" s="94">
        <v>0</v>
      </c>
      <c r="H76" s="94">
        <v>19.890999999999998</v>
      </c>
      <c r="I76" s="91" t="s">
        <v>169</v>
      </c>
      <c r="J76" s="95">
        <f>9*30</f>
        <v>270</v>
      </c>
    </row>
    <row r="77" spans="1:10" s="96" customFormat="1" ht="30" customHeight="1" thickTop="1" thickBot="1" x14ac:dyDescent="0.3">
      <c r="A77" s="90" t="s">
        <v>168</v>
      </c>
      <c r="B77" s="91" t="s">
        <v>108</v>
      </c>
      <c r="C77" s="92">
        <v>31</v>
      </c>
      <c r="D77" s="91">
        <v>30094721</v>
      </c>
      <c r="E77" s="93" t="s">
        <v>213</v>
      </c>
      <c r="F77" s="94">
        <v>80500</v>
      </c>
      <c r="G77" s="94">
        <v>12075</v>
      </c>
      <c r="H77" s="94">
        <v>68425</v>
      </c>
      <c r="I77" s="91" t="s">
        <v>170</v>
      </c>
      <c r="J77" s="95">
        <f>19*30</f>
        <v>570</v>
      </c>
    </row>
    <row r="78" spans="1:10" s="96" customFormat="1" ht="27" thickTop="1" thickBot="1" x14ac:dyDescent="0.3">
      <c r="A78" s="90" t="s">
        <v>168</v>
      </c>
      <c r="B78" s="91" t="s">
        <v>131</v>
      </c>
      <c r="C78" s="92">
        <v>31</v>
      </c>
      <c r="D78" s="91">
        <v>30094781</v>
      </c>
      <c r="E78" s="93" t="s">
        <v>214</v>
      </c>
      <c r="F78" s="94">
        <v>844722.22499999998</v>
      </c>
      <c r="G78" s="94">
        <v>840558.24399999995</v>
      </c>
      <c r="H78" s="94">
        <v>4163.9809999999998</v>
      </c>
      <c r="I78" s="91" t="s">
        <v>169</v>
      </c>
      <c r="J78" s="95">
        <f>50*30</f>
        <v>1500</v>
      </c>
    </row>
    <row r="79" spans="1:10" s="96" customFormat="1" ht="27" thickTop="1" thickBot="1" x14ac:dyDescent="0.3">
      <c r="A79" s="90" t="s">
        <v>168</v>
      </c>
      <c r="B79" s="91" t="s">
        <v>117</v>
      </c>
      <c r="C79" s="92">
        <v>31</v>
      </c>
      <c r="D79" s="91">
        <v>30094953</v>
      </c>
      <c r="E79" s="93" t="s">
        <v>215</v>
      </c>
      <c r="F79" s="94">
        <v>1240821.72</v>
      </c>
      <c r="G79" s="94">
        <v>459711.45</v>
      </c>
      <c r="H79" s="94">
        <v>781110.27</v>
      </c>
      <c r="I79" s="91" t="s">
        <v>170</v>
      </c>
      <c r="J79" s="95">
        <v>300</v>
      </c>
    </row>
    <row r="80" spans="1:10" s="96" customFormat="1" ht="27" thickTop="1" thickBot="1" x14ac:dyDescent="0.3">
      <c r="A80" s="90" t="s">
        <v>168</v>
      </c>
      <c r="B80" s="91" t="s">
        <v>76</v>
      </c>
      <c r="C80" s="92">
        <v>31</v>
      </c>
      <c r="D80" s="91">
        <v>30098205</v>
      </c>
      <c r="E80" s="93" t="s">
        <v>216</v>
      </c>
      <c r="F80" s="94">
        <v>108377.03200000001</v>
      </c>
      <c r="G80" s="94">
        <v>100589.336</v>
      </c>
      <c r="H80" s="94">
        <v>7787.6959999999999</v>
      </c>
      <c r="I80" s="91" t="s">
        <v>170</v>
      </c>
      <c r="J80" s="95">
        <f>70*30</f>
        <v>2100</v>
      </c>
    </row>
    <row r="81" spans="1:10" s="96" customFormat="1" ht="27" thickTop="1" thickBot="1" x14ac:dyDescent="0.3">
      <c r="A81" s="90" t="s">
        <v>168</v>
      </c>
      <c r="B81" s="91" t="s">
        <v>104</v>
      </c>
      <c r="C81" s="92">
        <v>31</v>
      </c>
      <c r="D81" s="91">
        <v>30102523</v>
      </c>
      <c r="E81" s="93" t="s">
        <v>217</v>
      </c>
      <c r="F81" s="94">
        <v>1492366.129</v>
      </c>
      <c r="G81" s="94">
        <v>1167678.83</v>
      </c>
      <c r="H81" s="94">
        <v>324687.299</v>
      </c>
      <c r="I81" s="91" t="s">
        <v>170</v>
      </c>
      <c r="J81" s="95">
        <f>48*30</f>
        <v>1440</v>
      </c>
    </row>
    <row r="82" spans="1:10" s="96" customFormat="1" ht="27" thickTop="1" thickBot="1" x14ac:dyDescent="0.3">
      <c r="A82" s="90" t="s">
        <v>168</v>
      </c>
      <c r="B82" s="91" t="s">
        <v>120</v>
      </c>
      <c r="C82" s="92">
        <v>31</v>
      </c>
      <c r="D82" s="91">
        <v>30102524</v>
      </c>
      <c r="E82" s="93" t="s">
        <v>218</v>
      </c>
      <c r="F82" s="94">
        <v>4595</v>
      </c>
      <c r="G82" s="94">
        <v>0</v>
      </c>
      <c r="H82" s="94">
        <v>4595</v>
      </c>
      <c r="I82" s="91" t="s">
        <v>170</v>
      </c>
      <c r="J82" s="95">
        <f>8*30</f>
        <v>240</v>
      </c>
    </row>
    <row r="83" spans="1:10" s="96" customFormat="1" ht="27" thickTop="1" thickBot="1" x14ac:dyDescent="0.3">
      <c r="A83" s="90" t="s">
        <v>168</v>
      </c>
      <c r="B83" s="91" t="s">
        <v>108</v>
      </c>
      <c r="C83" s="92">
        <v>31</v>
      </c>
      <c r="D83" s="91">
        <v>30102677</v>
      </c>
      <c r="E83" s="93" t="s">
        <v>219</v>
      </c>
      <c r="F83" s="94">
        <v>947398.78200000001</v>
      </c>
      <c r="G83" s="94">
        <v>624200.69900000002</v>
      </c>
      <c r="H83" s="94">
        <v>323198.08299999998</v>
      </c>
      <c r="I83" s="91" t="s">
        <v>170</v>
      </c>
      <c r="J83" s="95">
        <v>300</v>
      </c>
    </row>
    <row r="84" spans="1:10" s="96" customFormat="1" ht="27" thickTop="1" thickBot="1" x14ac:dyDescent="0.3">
      <c r="A84" s="90" t="s">
        <v>168</v>
      </c>
      <c r="B84" s="91" t="s">
        <v>106</v>
      </c>
      <c r="C84" s="92">
        <v>31</v>
      </c>
      <c r="D84" s="91">
        <v>30102818</v>
      </c>
      <c r="E84" s="93" t="s">
        <v>220</v>
      </c>
      <c r="F84" s="94">
        <v>59808.75</v>
      </c>
      <c r="G84" s="94">
        <v>0</v>
      </c>
      <c r="H84" s="94">
        <v>59808.75</v>
      </c>
      <c r="I84" s="91" t="s">
        <v>170</v>
      </c>
      <c r="J84" s="95">
        <f>30*30</f>
        <v>900</v>
      </c>
    </row>
    <row r="85" spans="1:10" s="96" customFormat="1" ht="27" thickTop="1" thickBot="1" x14ac:dyDescent="0.3">
      <c r="A85" s="90" t="s">
        <v>168</v>
      </c>
      <c r="B85" s="91" t="s">
        <v>92</v>
      </c>
      <c r="C85" s="92">
        <v>31</v>
      </c>
      <c r="D85" s="91">
        <v>30102860</v>
      </c>
      <c r="E85" s="93" t="s">
        <v>221</v>
      </c>
      <c r="F85" s="94">
        <v>2145873.4</v>
      </c>
      <c r="G85" s="94">
        <v>179260.57800000001</v>
      </c>
      <c r="H85" s="94">
        <v>1966612.8219999999</v>
      </c>
      <c r="I85" s="91" t="s">
        <v>170</v>
      </c>
      <c r="J85" s="95">
        <v>330</v>
      </c>
    </row>
    <row r="86" spans="1:10" s="96" customFormat="1" ht="14.25" thickTop="1" thickBot="1" x14ac:dyDescent="0.3">
      <c r="A86" s="90" t="s">
        <v>168</v>
      </c>
      <c r="B86" s="91" t="s">
        <v>85</v>
      </c>
      <c r="C86" s="92">
        <v>31</v>
      </c>
      <c r="D86" s="91">
        <v>30106245</v>
      </c>
      <c r="E86" s="93" t="s">
        <v>222</v>
      </c>
      <c r="F86" s="94">
        <v>852131.45700000005</v>
      </c>
      <c r="G86" s="94">
        <v>835362.44900000002</v>
      </c>
      <c r="H86" s="94">
        <v>16769.008000000002</v>
      </c>
      <c r="I86" s="91" t="s">
        <v>170</v>
      </c>
      <c r="J86" s="95">
        <f>40*30</f>
        <v>1200</v>
      </c>
    </row>
    <row r="87" spans="1:10" s="96" customFormat="1" ht="14.25" thickTop="1" thickBot="1" x14ac:dyDescent="0.3">
      <c r="A87" s="90" t="s">
        <v>168</v>
      </c>
      <c r="B87" s="91" t="s">
        <v>113</v>
      </c>
      <c r="C87" s="92">
        <v>31</v>
      </c>
      <c r="D87" s="91">
        <v>30107242</v>
      </c>
      <c r="E87" s="93" t="s">
        <v>223</v>
      </c>
      <c r="F87" s="94">
        <v>3973</v>
      </c>
      <c r="G87" s="94">
        <v>0</v>
      </c>
      <c r="H87" s="94">
        <v>3973</v>
      </c>
      <c r="I87" s="91" t="s">
        <v>170</v>
      </c>
      <c r="J87" s="95">
        <f>4*30</f>
        <v>120</v>
      </c>
    </row>
    <row r="88" spans="1:10" s="96" customFormat="1" ht="27" thickTop="1" thickBot="1" x14ac:dyDescent="0.3">
      <c r="A88" s="90" t="s">
        <v>168</v>
      </c>
      <c r="B88" s="91" t="s">
        <v>85</v>
      </c>
      <c r="C88" s="92">
        <v>31</v>
      </c>
      <c r="D88" s="91">
        <v>30108746</v>
      </c>
      <c r="E88" s="93" t="s">
        <v>224</v>
      </c>
      <c r="F88" s="94">
        <v>791986.39</v>
      </c>
      <c r="G88" s="94">
        <v>777267.13500000001</v>
      </c>
      <c r="H88" s="94">
        <v>14719.254999999999</v>
      </c>
      <c r="I88" s="91" t="s">
        <v>170</v>
      </c>
      <c r="J88" s="95">
        <f>68*30</f>
        <v>2040</v>
      </c>
    </row>
    <row r="89" spans="1:10" s="96" customFormat="1" ht="27" thickTop="1" thickBot="1" x14ac:dyDescent="0.3">
      <c r="A89" s="90" t="s">
        <v>168</v>
      </c>
      <c r="B89" s="91" t="s">
        <v>89</v>
      </c>
      <c r="C89" s="92">
        <v>31</v>
      </c>
      <c r="D89" s="91">
        <v>30109118</v>
      </c>
      <c r="E89" s="93" t="s">
        <v>225</v>
      </c>
      <c r="F89" s="94">
        <v>12385475.182</v>
      </c>
      <c r="G89" s="94">
        <v>9531432.5649999995</v>
      </c>
      <c r="H89" s="94">
        <v>2854042.6170000001</v>
      </c>
      <c r="I89" s="91" t="s">
        <v>169</v>
      </c>
      <c r="J89" s="95">
        <v>1140</v>
      </c>
    </row>
    <row r="90" spans="1:10" s="96" customFormat="1" ht="27" thickTop="1" thickBot="1" x14ac:dyDescent="0.3">
      <c r="A90" s="90" t="s">
        <v>168</v>
      </c>
      <c r="B90" s="91" t="s">
        <v>79</v>
      </c>
      <c r="C90" s="92">
        <v>31</v>
      </c>
      <c r="D90" s="91">
        <v>30109628</v>
      </c>
      <c r="E90" s="93" t="s">
        <v>226</v>
      </c>
      <c r="F90" s="94">
        <v>162014.51500000001</v>
      </c>
      <c r="G90" s="94">
        <v>156049.51500000001</v>
      </c>
      <c r="H90" s="94">
        <v>5965</v>
      </c>
      <c r="I90" s="91" t="s">
        <v>169</v>
      </c>
      <c r="J90" s="95">
        <v>90</v>
      </c>
    </row>
    <row r="91" spans="1:10" s="96" customFormat="1" ht="27" thickTop="1" thickBot="1" x14ac:dyDescent="0.3">
      <c r="A91" s="90" t="s">
        <v>168</v>
      </c>
      <c r="B91" s="91" t="s">
        <v>112</v>
      </c>
      <c r="C91" s="92">
        <v>31</v>
      </c>
      <c r="D91" s="91">
        <v>30110669</v>
      </c>
      <c r="E91" s="93" t="s">
        <v>227</v>
      </c>
      <c r="F91" s="94">
        <v>4448767.1459999997</v>
      </c>
      <c r="G91" s="94">
        <v>3626873.3130000001</v>
      </c>
      <c r="H91" s="94">
        <v>821893.83299999998</v>
      </c>
      <c r="I91" s="91" t="s">
        <v>170</v>
      </c>
      <c r="J91" s="95">
        <v>600</v>
      </c>
    </row>
    <row r="92" spans="1:10" s="96" customFormat="1" ht="27" thickTop="1" thickBot="1" x14ac:dyDescent="0.3">
      <c r="A92" s="90" t="s">
        <v>168</v>
      </c>
      <c r="B92" s="91" t="s">
        <v>120</v>
      </c>
      <c r="C92" s="92">
        <v>31</v>
      </c>
      <c r="D92" s="91">
        <v>30113181</v>
      </c>
      <c r="E92" s="93" t="s">
        <v>228</v>
      </c>
      <c r="F92" s="94">
        <v>237947.53700000001</v>
      </c>
      <c r="G92" s="94">
        <v>212921.05600000001</v>
      </c>
      <c r="H92" s="94">
        <v>25026.481</v>
      </c>
      <c r="I92" s="91" t="s">
        <v>170</v>
      </c>
      <c r="J92" s="95">
        <v>330</v>
      </c>
    </row>
    <row r="93" spans="1:10" s="96" customFormat="1" ht="14.25" thickTop="1" thickBot="1" x14ac:dyDescent="0.3">
      <c r="A93" s="90" t="s">
        <v>168</v>
      </c>
      <c r="B93" s="91" t="s">
        <v>106</v>
      </c>
      <c r="C93" s="92">
        <v>31</v>
      </c>
      <c r="D93" s="91">
        <v>30114266</v>
      </c>
      <c r="E93" s="93" t="s">
        <v>229</v>
      </c>
      <c r="F93" s="94">
        <v>869144.24199999997</v>
      </c>
      <c r="G93" s="94">
        <v>863942.06900000002</v>
      </c>
      <c r="H93" s="94">
        <v>5202.1729999999998</v>
      </c>
      <c r="I93" s="91" t="s">
        <v>170</v>
      </c>
      <c r="J93" s="95">
        <v>360</v>
      </c>
    </row>
    <row r="94" spans="1:10" s="96" customFormat="1" ht="27" thickTop="1" thickBot="1" x14ac:dyDescent="0.3">
      <c r="A94" s="90" t="s">
        <v>168</v>
      </c>
      <c r="B94" s="91" t="s">
        <v>79</v>
      </c>
      <c r="C94" s="92">
        <v>31</v>
      </c>
      <c r="D94" s="91">
        <v>30114624</v>
      </c>
      <c r="E94" s="93" t="s">
        <v>230</v>
      </c>
      <c r="F94" s="94">
        <v>21396</v>
      </c>
      <c r="G94" s="94">
        <v>0</v>
      </c>
      <c r="H94" s="94">
        <v>21396</v>
      </c>
      <c r="I94" s="91" t="s">
        <v>169</v>
      </c>
      <c r="J94" s="95">
        <f>14*30</f>
        <v>420</v>
      </c>
    </row>
    <row r="95" spans="1:10" s="96" customFormat="1" ht="14.25" thickTop="1" thickBot="1" x14ac:dyDescent="0.3">
      <c r="A95" s="90" t="s">
        <v>168</v>
      </c>
      <c r="B95" s="91" t="s">
        <v>171</v>
      </c>
      <c r="C95" s="92">
        <v>31</v>
      </c>
      <c r="D95" s="91">
        <v>30114776</v>
      </c>
      <c r="E95" s="93" t="s">
        <v>231</v>
      </c>
      <c r="F95" s="94">
        <v>49609.8</v>
      </c>
      <c r="G95" s="94">
        <v>47129.31</v>
      </c>
      <c r="H95" s="94">
        <v>2480.4899999999998</v>
      </c>
      <c r="I95" s="91" t="s">
        <v>169</v>
      </c>
      <c r="J95" s="95">
        <v>300</v>
      </c>
    </row>
    <row r="96" spans="1:10" s="96" customFormat="1" ht="27" thickTop="1" thickBot="1" x14ac:dyDescent="0.3">
      <c r="A96" s="90" t="s">
        <v>168</v>
      </c>
      <c r="B96" s="91" t="s">
        <v>108</v>
      </c>
      <c r="C96" s="92">
        <v>31</v>
      </c>
      <c r="D96" s="91">
        <v>30119879</v>
      </c>
      <c r="E96" s="93" t="s">
        <v>232</v>
      </c>
      <c r="F96" s="94">
        <v>1182046.9790000001</v>
      </c>
      <c r="G96" s="94">
        <v>1181840.041</v>
      </c>
      <c r="H96" s="94">
        <v>206.93799999999999</v>
      </c>
      <c r="I96" s="91" t="s">
        <v>170</v>
      </c>
      <c r="J96" s="95">
        <v>840</v>
      </c>
    </row>
    <row r="97" spans="1:10" s="96" customFormat="1" ht="27" thickTop="1" thickBot="1" x14ac:dyDescent="0.3">
      <c r="A97" s="90" t="s">
        <v>168</v>
      </c>
      <c r="B97" s="91" t="s">
        <v>82</v>
      </c>
      <c r="C97" s="92">
        <v>31</v>
      </c>
      <c r="D97" s="91">
        <v>30123150</v>
      </c>
      <c r="E97" s="93" t="s">
        <v>233</v>
      </c>
      <c r="F97" s="94">
        <v>144867.01500000001</v>
      </c>
      <c r="G97" s="94">
        <v>144567.01500000001</v>
      </c>
      <c r="H97" s="94">
        <v>300</v>
      </c>
      <c r="I97" s="91" t="s">
        <v>169</v>
      </c>
      <c r="J97" s="95">
        <v>30</v>
      </c>
    </row>
    <row r="98" spans="1:10" s="96" customFormat="1" ht="27" thickTop="1" thickBot="1" x14ac:dyDescent="0.3">
      <c r="A98" s="90" t="s">
        <v>168</v>
      </c>
      <c r="B98" s="91" t="s">
        <v>116</v>
      </c>
      <c r="C98" s="92">
        <v>31</v>
      </c>
      <c r="D98" s="91">
        <v>30123365</v>
      </c>
      <c r="E98" s="93" t="s">
        <v>234</v>
      </c>
      <c r="F98" s="94">
        <v>12461.793</v>
      </c>
      <c r="G98" s="94">
        <v>0</v>
      </c>
      <c r="H98" s="94">
        <v>12461.793</v>
      </c>
      <c r="I98" s="91" t="s">
        <v>170</v>
      </c>
      <c r="J98" s="95">
        <f>10*30</f>
        <v>300</v>
      </c>
    </row>
    <row r="99" spans="1:10" s="96" customFormat="1" ht="27" thickTop="1" thickBot="1" x14ac:dyDescent="0.3">
      <c r="A99" s="90" t="s">
        <v>168</v>
      </c>
      <c r="B99" s="91" t="s">
        <v>118</v>
      </c>
      <c r="C99" s="92">
        <v>31</v>
      </c>
      <c r="D99" s="91">
        <v>30124696</v>
      </c>
      <c r="E99" s="93" t="s">
        <v>235</v>
      </c>
      <c r="F99" s="94">
        <v>1505986.7250000001</v>
      </c>
      <c r="G99" s="94">
        <v>1309147.473</v>
      </c>
      <c r="H99" s="94">
        <v>196839.25200000001</v>
      </c>
      <c r="I99" s="91" t="s">
        <v>169</v>
      </c>
      <c r="J99" s="95">
        <v>420</v>
      </c>
    </row>
    <row r="100" spans="1:10" s="96" customFormat="1" ht="24" customHeight="1" thickTop="1" thickBot="1" x14ac:dyDescent="0.3">
      <c r="A100" s="90" t="s">
        <v>168</v>
      </c>
      <c r="B100" s="91" t="s">
        <v>105</v>
      </c>
      <c r="C100" s="92">
        <v>31</v>
      </c>
      <c r="D100" s="91">
        <v>30124773</v>
      </c>
      <c r="E100" s="93" t="s">
        <v>236</v>
      </c>
      <c r="F100" s="94">
        <v>228148.913</v>
      </c>
      <c r="G100" s="94">
        <v>203815.682</v>
      </c>
      <c r="H100" s="94">
        <v>24333.231</v>
      </c>
      <c r="I100" s="91" t="s">
        <v>169</v>
      </c>
      <c r="J100" s="95">
        <f>54*30</f>
        <v>1620</v>
      </c>
    </row>
    <row r="101" spans="1:10" s="96" customFormat="1" ht="27" thickTop="1" thickBot="1" x14ac:dyDescent="0.3">
      <c r="A101" s="90" t="s">
        <v>168</v>
      </c>
      <c r="B101" s="91" t="s">
        <v>85</v>
      </c>
      <c r="C101" s="92">
        <v>31</v>
      </c>
      <c r="D101" s="91">
        <v>30128502</v>
      </c>
      <c r="E101" s="93" t="s">
        <v>237</v>
      </c>
      <c r="F101" s="94">
        <v>383445.223</v>
      </c>
      <c r="G101" s="94">
        <v>379000.223</v>
      </c>
      <c r="H101" s="94">
        <v>4445</v>
      </c>
      <c r="I101" s="91" t="s">
        <v>170</v>
      </c>
      <c r="J101" s="95">
        <f>42*30</f>
        <v>1260</v>
      </c>
    </row>
    <row r="102" spans="1:10" s="96" customFormat="1" ht="14.25" thickTop="1" thickBot="1" x14ac:dyDescent="0.3">
      <c r="A102" s="90" t="s">
        <v>168</v>
      </c>
      <c r="B102" s="91" t="s">
        <v>121</v>
      </c>
      <c r="C102" s="92">
        <v>31</v>
      </c>
      <c r="D102" s="91">
        <v>30129329</v>
      </c>
      <c r="E102" s="93" t="s">
        <v>238</v>
      </c>
      <c r="F102" s="94">
        <v>541341.71</v>
      </c>
      <c r="G102" s="94">
        <v>507230.19699999999</v>
      </c>
      <c r="H102" s="94">
        <v>34111.512999999999</v>
      </c>
      <c r="I102" s="91" t="s">
        <v>170</v>
      </c>
      <c r="J102" s="95">
        <v>420</v>
      </c>
    </row>
    <row r="103" spans="1:10" s="96" customFormat="1" ht="27" thickTop="1" thickBot="1" x14ac:dyDescent="0.3">
      <c r="A103" s="90" t="s">
        <v>168</v>
      </c>
      <c r="B103" s="91" t="s">
        <v>77</v>
      </c>
      <c r="C103" s="92">
        <v>31</v>
      </c>
      <c r="D103" s="91">
        <v>30130285</v>
      </c>
      <c r="E103" s="93" t="s">
        <v>239</v>
      </c>
      <c r="F103" s="94">
        <v>365084.14600000001</v>
      </c>
      <c r="G103" s="94">
        <v>318066.56900000002</v>
      </c>
      <c r="H103" s="94">
        <v>47017.576999999997</v>
      </c>
      <c r="I103" s="91" t="s">
        <v>169</v>
      </c>
      <c r="J103" s="95">
        <f>36*30</f>
        <v>1080</v>
      </c>
    </row>
    <row r="104" spans="1:10" s="96" customFormat="1" ht="27" thickTop="1" thickBot="1" x14ac:dyDescent="0.3">
      <c r="A104" s="90" t="s">
        <v>168</v>
      </c>
      <c r="B104" s="91" t="s">
        <v>75</v>
      </c>
      <c r="C104" s="92">
        <v>31</v>
      </c>
      <c r="D104" s="91">
        <v>30130334</v>
      </c>
      <c r="E104" s="93" t="s">
        <v>240</v>
      </c>
      <c r="F104" s="94">
        <v>648395.48100000003</v>
      </c>
      <c r="G104" s="94">
        <v>614200.10199999996</v>
      </c>
      <c r="H104" s="94">
        <v>34195.379000000001</v>
      </c>
      <c r="I104" s="91" t="s">
        <v>170</v>
      </c>
      <c r="J104" s="95">
        <f>5*30</f>
        <v>150</v>
      </c>
    </row>
    <row r="105" spans="1:10" s="96" customFormat="1" ht="14.25" thickTop="1" thickBot="1" x14ac:dyDescent="0.3">
      <c r="A105" s="90" t="s">
        <v>168</v>
      </c>
      <c r="B105" s="91" t="s">
        <v>77</v>
      </c>
      <c r="C105" s="92">
        <v>31</v>
      </c>
      <c r="D105" s="91">
        <v>30130375</v>
      </c>
      <c r="E105" s="93" t="s">
        <v>241</v>
      </c>
      <c r="F105" s="94">
        <v>345000.00099999999</v>
      </c>
      <c r="G105" s="94">
        <v>278508.76199999999</v>
      </c>
      <c r="H105" s="94">
        <v>66491.239000000001</v>
      </c>
      <c r="I105" s="91" t="s">
        <v>169</v>
      </c>
      <c r="J105" s="95">
        <f>34*30</f>
        <v>1020</v>
      </c>
    </row>
    <row r="106" spans="1:10" s="96" customFormat="1" ht="27" thickTop="1" thickBot="1" x14ac:dyDescent="0.3">
      <c r="A106" s="90" t="s">
        <v>168</v>
      </c>
      <c r="B106" s="91" t="s">
        <v>69</v>
      </c>
      <c r="C106" s="92">
        <v>31</v>
      </c>
      <c r="D106" s="91">
        <v>30130625</v>
      </c>
      <c r="E106" s="93" t="s">
        <v>242</v>
      </c>
      <c r="F106" s="94">
        <v>3555496.6680000001</v>
      </c>
      <c r="G106" s="94">
        <v>3189269.5669999998</v>
      </c>
      <c r="H106" s="94">
        <v>366227.10100000002</v>
      </c>
      <c r="I106" s="91" t="s">
        <v>170</v>
      </c>
      <c r="J106" s="95">
        <v>1495</v>
      </c>
    </row>
    <row r="107" spans="1:10" s="96" customFormat="1" ht="27" thickTop="1" thickBot="1" x14ac:dyDescent="0.3">
      <c r="A107" s="90" t="s">
        <v>168</v>
      </c>
      <c r="B107" s="91" t="s">
        <v>88</v>
      </c>
      <c r="C107" s="92">
        <v>31</v>
      </c>
      <c r="D107" s="91">
        <v>30130885</v>
      </c>
      <c r="E107" s="93" t="s">
        <v>243</v>
      </c>
      <c r="F107" s="94">
        <v>3907361.915</v>
      </c>
      <c r="G107" s="94">
        <v>3868610.182</v>
      </c>
      <c r="H107" s="94">
        <v>38751.733</v>
      </c>
      <c r="I107" s="91" t="s">
        <v>170</v>
      </c>
      <c r="J107" s="95">
        <v>540</v>
      </c>
    </row>
    <row r="108" spans="1:10" s="96" customFormat="1" ht="27" thickTop="1" thickBot="1" x14ac:dyDescent="0.3">
      <c r="A108" s="90" t="s">
        <v>168</v>
      </c>
      <c r="B108" s="91" t="s">
        <v>129</v>
      </c>
      <c r="C108" s="92">
        <v>31</v>
      </c>
      <c r="D108" s="91">
        <v>30131692</v>
      </c>
      <c r="E108" s="93" t="s">
        <v>244</v>
      </c>
      <c r="F108" s="94">
        <v>641969.83600000001</v>
      </c>
      <c r="G108" s="94">
        <v>448789.01400000002</v>
      </c>
      <c r="H108" s="94">
        <v>193180.82199999999</v>
      </c>
      <c r="I108" s="91" t="s">
        <v>170</v>
      </c>
      <c r="J108" s="95">
        <f>6*30</f>
        <v>180</v>
      </c>
    </row>
    <row r="109" spans="1:10" s="96" customFormat="1" ht="27" thickTop="1" thickBot="1" x14ac:dyDescent="0.3">
      <c r="A109" s="90" t="s">
        <v>168</v>
      </c>
      <c r="B109" s="91" t="s">
        <v>110</v>
      </c>
      <c r="C109" s="92">
        <v>31</v>
      </c>
      <c r="D109" s="91">
        <v>30134512</v>
      </c>
      <c r="E109" s="93" t="s">
        <v>245</v>
      </c>
      <c r="F109" s="94">
        <v>1661006.2320000001</v>
      </c>
      <c r="G109" s="94">
        <v>1367451.74</v>
      </c>
      <c r="H109" s="94">
        <v>293554.49200000003</v>
      </c>
      <c r="I109" s="91" t="s">
        <v>170</v>
      </c>
      <c r="J109" s="95">
        <v>540</v>
      </c>
    </row>
    <row r="110" spans="1:10" s="96" customFormat="1" ht="27" thickTop="1" thickBot="1" x14ac:dyDescent="0.3">
      <c r="A110" s="90" t="s">
        <v>168</v>
      </c>
      <c r="B110" s="91" t="s">
        <v>110</v>
      </c>
      <c r="C110" s="92">
        <v>31</v>
      </c>
      <c r="D110" s="91">
        <v>30135586</v>
      </c>
      <c r="E110" s="93" t="s">
        <v>246</v>
      </c>
      <c r="F110" s="94">
        <v>1809844.102</v>
      </c>
      <c r="G110" s="94">
        <v>115463.478</v>
      </c>
      <c r="H110" s="94">
        <v>1694380.6240000001</v>
      </c>
      <c r="I110" s="91" t="s">
        <v>170</v>
      </c>
      <c r="J110" s="95">
        <f>10*30</f>
        <v>300</v>
      </c>
    </row>
    <row r="111" spans="1:10" s="96" customFormat="1" ht="27" thickTop="1" thickBot="1" x14ac:dyDescent="0.3">
      <c r="A111" s="90" t="s">
        <v>168</v>
      </c>
      <c r="B111" s="91" t="s">
        <v>69</v>
      </c>
      <c r="C111" s="92">
        <v>31</v>
      </c>
      <c r="D111" s="91">
        <v>30136092</v>
      </c>
      <c r="E111" s="93" t="s">
        <v>247</v>
      </c>
      <c r="F111" s="94">
        <v>573384.11800000002</v>
      </c>
      <c r="G111" s="94">
        <v>440187.00400000002</v>
      </c>
      <c r="H111" s="94">
        <v>133197.114</v>
      </c>
      <c r="I111" s="91" t="s">
        <v>170</v>
      </c>
      <c r="J111" s="95">
        <v>780</v>
      </c>
    </row>
    <row r="112" spans="1:10" s="96" customFormat="1" ht="27" thickTop="1" thickBot="1" x14ac:dyDescent="0.3">
      <c r="A112" s="90" t="s">
        <v>168</v>
      </c>
      <c r="B112" s="91" t="s">
        <v>115</v>
      </c>
      <c r="C112" s="92">
        <v>31</v>
      </c>
      <c r="D112" s="91">
        <v>30136209</v>
      </c>
      <c r="E112" s="93" t="s">
        <v>248</v>
      </c>
      <c r="F112" s="94">
        <v>525290.44900000002</v>
      </c>
      <c r="G112" s="94">
        <v>505144.01</v>
      </c>
      <c r="H112" s="94">
        <v>20146.438999999998</v>
      </c>
      <c r="I112" s="91" t="s">
        <v>169</v>
      </c>
      <c r="J112" s="95">
        <f>15*30</f>
        <v>450</v>
      </c>
    </row>
    <row r="113" spans="1:10" s="96" customFormat="1" ht="27" thickTop="1" thickBot="1" x14ac:dyDescent="0.3">
      <c r="A113" s="90" t="s">
        <v>168</v>
      </c>
      <c r="B113" s="91" t="s">
        <v>112</v>
      </c>
      <c r="C113" s="92">
        <v>31</v>
      </c>
      <c r="D113" s="91">
        <v>30136918</v>
      </c>
      <c r="E113" s="93" t="s">
        <v>249</v>
      </c>
      <c r="F113" s="94">
        <v>1028320.777</v>
      </c>
      <c r="G113" s="94">
        <v>1025470.164</v>
      </c>
      <c r="H113" s="94">
        <v>2850.6129999999998</v>
      </c>
      <c r="I113" s="91" t="s">
        <v>170</v>
      </c>
      <c r="J113" s="95">
        <v>720</v>
      </c>
    </row>
    <row r="114" spans="1:10" s="96" customFormat="1" ht="27" thickTop="1" thickBot="1" x14ac:dyDescent="0.3">
      <c r="A114" s="90" t="s">
        <v>168</v>
      </c>
      <c r="B114" s="91" t="s">
        <v>123</v>
      </c>
      <c r="C114" s="92">
        <v>31</v>
      </c>
      <c r="D114" s="91">
        <v>30137240</v>
      </c>
      <c r="E114" s="93" t="s">
        <v>250</v>
      </c>
      <c r="F114" s="94">
        <v>519330.53</v>
      </c>
      <c r="G114" s="94">
        <v>498598.71899999998</v>
      </c>
      <c r="H114" s="94">
        <v>20731.811000000002</v>
      </c>
      <c r="I114" s="91" t="s">
        <v>170</v>
      </c>
      <c r="J114" s="95">
        <f>23*30</f>
        <v>690</v>
      </c>
    </row>
    <row r="115" spans="1:10" s="96" customFormat="1" ht="27" thickTop="1" thickBot="1" x14ac:dyDescent="0.3">
      <c r="A115" s="90" t="s">
        <v>168</v>
      </c>
      <c r="B115" s="91" t="s">
        <v>104</v>
      </c>
      <c r="C115" s="92">
        <v>31</v>
      </c>
      <c r="D115" s="91">
        <v>30137820</v>
      </c>
      <c r="E115" s="93" t="s">
        <v>251</v>
      </c>
      <c r="F115" s="94">
        <v>661556.245</v>
      </c>
      <c r="G115" s="94">
        <v>656537.245</v>
      </c>
      <c r="H115" s="94">
        <v>5019</v>
      </c>
      <c r="I115" s="91" t="s">
        <v>170</v>
      </c>
      <c r="J115" s="95">
        <v>210</v>
      </c>
    </row>
    <row r="116" spans="1:10" s="96" customFormat="1" ht="27" thickTop="1" thickBot="1" x14ac:dyDescent="0.3">
      <c r="A116" s="90" t="s">
        <v>168</v>
      </c>
      <c r="B116" s="91" t="s">
        <v>69</v>
      </c>
      <c r="C116" s="92">
        <v>31</v>
      </c>
      <c r="D116" s="91">
        <v>30137965</v>
      </c>
      <c r="E116" s="93" t="s">
        <v>252</v>
      </c>
      <c r="F116" s="94">
        <v>18291</v>
      </c>
      <c r="G116" s="94">
        <v>0</v>
      </c>
      <c r="H116" s="94">
        <v>18291</v>
      </c>
      <c r="I116" s="91" t="s">
        <v>170</v>
      </c>
      <c r="J116" s="95">
        <f>6*30</f>
        <v>180</v>
      </c>
    </row>
    <row r="117" spans="1:10" s="96" customFormat="1" ht="27" thickTop="1" thickBot="1" x14ac:dyDescent="0.3">
      <c r="A117" s="90" t="s">
        <v>168</v>
      </c>
      <c r="B117" s="91" t="s">
        <v>92</v>
      </c>
      <c r="C117" s="92">
        <v>31</v>
      </c>
      <c r="D117" s="91">
        <v>30139189</v>
      </c>
      <c r="E117" s="93" t="s">
        <v>253</v>
      </c>
      <c r="F117" s="94">
        <v>13293.795</v>
      </c>
      <c r="G117" s="94">
        <v>0</v>
      </c>
      <c r="H117" s="94">
        <v>13293.795</v>
      </c>
      <c r="I117" s="91" t="s">
        <v>170</v>
      </c>
      <c r="J117" s="95">
        <f>6*30</f>
        <v>180</v>
      </c>
    </row>
    <row r="118" spans="1:10" s="96" customFormat="1" ht="27" thickTop="1" thickBot="1" x14ac:dyDescent="0.3">
      <c r="A118" s="90" t="s">
        <v>168</v>
      </c>
      <c r="B118" s="91" t="s">
        <v>129</v>
      </c>
      <c r="C118" s="92">
        <v>31</v>
      </c>
      <c r="D118" s="91">
        <v>30140322</v>
      </c>
      <c r="E118" s="93" t="s">
        <v>254</v>
      </c>
      <c r="F118" s="94">
        <v>932581</v>
      </c>
      <c r="G118" s="94">
        <v>831001.72400000005</v>
      </c>
      <c r="H118" s="94">
        <v>101579.276</v>
      </c>
      <c r="I118" s="91" t="s">
        <v>170</v>
      </c>
      <c r="J118" s="95">
        <f>57*30</f>
        <v>1710</v>
      </c>
    </row>
    <row r="119" spans="1:10" s="96" customFormat="1" ht="27" thickTop="1" thickBot="1" x14ac:dyDescent="0.3">
      <c r="A119" s="90" t="s">
        <v>168</v>
      </c>
      <c r="B119" s="91" t="s">
        <v>114</v>
      </c>
      <c r="C119" s="92">
        <v>31</v>
      </c>
      <c r="D119" s="91">
        <v>30157273</v>
      </c>
      <c r="E119" s="93" t="s">
        <v>255</v>
      </c>
      <c r="F119" s="94">
        <v>1086905.0970000001</v>
      </c>
      <c r="G119" s="94">
        <v>1068685.7180000001</v>
      </c>
      <c r="H119" s="94">
        <v>18219.379000000001</v>
      </c>
      <c r="I119" s="91" t="s">
        <v>170</v>
      </c>
      <c r="J119" s="95">
        <v>870</v>
      </c>
    </row>
    <row r="120" spans="1:10" s="96" customFormat="1" ht="27" thickTop="1" thickBot="1" x14ac:dyDescent="0.3">
      <c r="A120" s="90" t="s">
        <v>168</v>
      </c>
      <c r="B120" s="91" t="s">
        <v>110</v>
      </c>
      <c r="C120" s="92">
        <v>31</v>
      </c>
      <c r="D120" s="91">
        <v>30157524</v>
      </c>
      <c r="E120" s="93" t="s">
        <v>256</v>
      </c>
      <c r="F120" s="94">
        <v>672160.42299999995</v>
      </c>
      <c r="G120" s="94">
        <v>661381.38399999996</v>
      </c>
      <c r="H120" s="94">
        <v>10779.039000000001</v>
      </c>
      <c r="I120" s="91" t="s">
        <v>170</v>
      </c>
      <c r="J120" s="95">
        <v>360</v>
      </c>
    </row>
    <row r="121" spans="1:10" s="96" customFormat="1" ht="27" thickTop="1" thickBot="1" x14ac:dyDescent="0.3">
      <c r="A121" s="90" t="s">
        <v>168</v>
      </c>
      <c r="B121" s="91" t="s">
        <v>104</v>
      </c>
      <c r="C121" s="92">
        <v>31</v>
      </c>
      <c r="D121" s="91">
        <v>30161276</v>
      </c>
      <c r="E121" s="93" t="s">
        <v>257</v>
      </c>
      <c r="F121" s="94">
        <v>178840.62</v>
      </c>
      <c r="G121" s="94">
        <v>144885.31</v>
      </c>
      <c r="H121" s="94">
        <v>33955.31</v>
      </c>
      <c r="I121" s="91" t="s">
        <v>170</v>
      </c>
      <c r="J121" s="95">
        <v>240</v>
      </c>
    </row>
    <row r="122" spans="1:10" s="96" customFormat="1" ht="27" thickTop="1" thickBot="1" x14ac:dyDescent="0.3">
      <c r="A122" s="90" t="s">
        <v>168</v>
      </c>
      <c r="B122" s="91" t="s">
        <v>122</v>
      </c>
      <c r="C122" s="92">
        <v>31</v>
      </c>
      <c r="D122" s="91">
        <v>30182622</v>
      </c>
      <c r="E122" s="93" t="s">
        <v>258</v>
      </c>
      <c r="F122" s="94">
        <v>46500</v>
      </c>
      <c r="G122" s="94">
        <v>32550</v>
      </c>
      <c r="H122" s="94">
        <v>13950</v>
      </c>
      <c r="I122" s="91" t="s">
        <v>170</v>
      </c>
      <c r="J122" s="95">
        <f>26*30</f>
        <v>780</v>
      </c>
    </row>
    <row r="123" spans="1:10" s="96" customFormat="1" ht="14.25" thickTop="1" thickBot="1" x14ac:dyDescent="0.3">
      <c r="A123" s="90" t="s">
        <v>168</v>
      </c>
      <c r="B123" s="91" t="s">
        <v>117</v>
      </c>
      <c r="C123" s="92">
        <v>31</v>
      </c>
      <c r="D123" s="91">
        <v>30210672</v>
      </c>
      <c r="E123" s="93" t="s">
        <v>259</v>
      </c>
      <c r="F123" s="94">
        <v>255638.33</v>
      </c>
      <c r="G123" s="94">
        <v>89473.415999999997</v>
      </c>
      <c r="H123" s="94">
        <v>166164.91399999999</v>
      </c>
      <c r="I123" s="91" t="s">
        <v>170</v>
      </c>
      <c r="J123" s="95">
        <v>240</v>
      </c>
    </row>
    <row r="124" spans="1:10" s="96" customFormat="1" ht="27" thickTop="1" thickBot="1" x14ac:dyDescent="0.3">
      <c r="A124" s="90" t="s">
        <v>168</v>
      </c>
      <c r="B124" s="91" t="s">
        <v>173</v>
      </c>
      <c r="C124" s="92">
        <v>31</v>
      </c>
      <c r="D124" s="91">
        <v>30245372</v>
      </c>
      <c r="E124" s="93" t="s">
        <v>260</v>
      </c>
      <c r="F124" s="94">
        <v>1980136.04</v>
      </c>
      <c r="G124" s="94">
        <v>1663691.031</v>
      </c>
      <c r="H124" s="94">
        <v>316445.00900000002</v>
      </c>
      <c r="I124" s="91" t="s">
        <v>170</v>
      </c>
      <c r="J124" s="95">
        <v>360</v>
      </c>
    </row>
    <row r="125" spans="1:10" s="96" customFormat="1" ht="27" thickTop="1" thickBot="1" x14ac:dyDescent="0.3">
      <c r="A125" s="90" t="s">
        <v>168</v>
      </c>
      <c r="B125" s="91" t="s">
        <v>74</v>
      </c>
      <c r="C125" s="92">
        <v>31</v>
      </c>
      <c r="D125" s="91">
        <v>30246072</v>
      </c>
      <c r="E125" s="93" t="s">
        <v>261</v>
      </c>
      <c r="F125" s="94">
        <v>651977.81000000006</v>
      </c>
      <c r="G125" s="94">
        <v>633776.80500000005</v>
      </c>
      <c r="H125" s="94">
        <v>18201.005000000001</v>
      </c>
      <c r="I125" s="91" t="s">
        <v>169</v>
      </c>
      <c r="J125" s="95">
        <v>180</v>
      </c>
    </row>
    <row r="126" spans="1:10" s="96" customFormat="1" ht="14.25" thickTop="1" thickBot="1" x14ac:dyDescent="0.3">
      <c r="A126" s="90" t="s">
        <v>168</v>
      </c>
      <c r="B126" s="91" t="s">
        <v>105</v>
      </c>
      <c r="C126" s="92">
        <v>31</v>
      </c>
      <c r="D126" s="91">
        <v>30269373</v>
      </c>
      <c r="E126" s="93" t="s">
        <v>262</v>
      </c>
      <c r="F126" s="94">
        <v>65865</v>
      </c>
      <c r="G126" s="94">
        <v>56205</v>
      </c>
      <c r="H126" s="94">
        <v>9660</v>
      </c>
      <c r="I126" s="91" t="s">
        <v>169</v>
      </c>
      <c r="J126" s="95">
        <v>330</v>
      </c>
    </row>
    <row r="127" spans="1:10" s="96" customFormat="1" ht="27" thickTop="1" thickBot="1" x14ac:dyDescent="0.3">
      <c r="A127" s="90" t="s">
        <v>168</v>
      </c>
      <c r="B127" s="91" t="s">
        <v>119</v>
      </c>
      <c r="C127" s="92">
        <v>31</v>
      </c>
      <c r="D127" s="91">
        <v>30274524</v>
      </c>
      <c r="E127" s="93" t="s">
        <v>263</v>
      </c>
      <c r="F127" s="94">
        <v>1124850.3089999999</v>
      </c>
      <c r="G127" s="94">
        <v>263884.71600000001</v>
      </c>
      <c r="H127" s="94">
        <v>860965.59299999999</v>
      </c>
      <c r="I127" s="91" t="s">
        <v>170</v>
      </c>
      <c r="J127" s="95">
        <f>7*30</f>
        <v>210</v>
      </c>
    </row>
    <row r="128" spans="1:10" s="96" customFormat="1" ht="27" thickTop="1" thickBot="1" x14ac:dyDescent="0.3">
      <c r="A128" s="90" t="s">
        <v>168</v>
      </c>
      <c r="B128" s="91" t="s">
        <v>119</v>
      </c>
      <c r="C128" s="92">
        <v>31</v>
      </c>
      <c r="D128" s="91">
        <v>30274672</v>
      </c>
      <c r="E128" s="93" t="s">
        <v>264</v>
      </c>
      <c r="F128" s="94">
        <v>467947.07</v>
      </c>
      <c r="G128" s="94">
        <v>432867.80699999997</v>
      </c>
      <c r="H128" s="94">
        <v>35079.262999999999</v>
      </c>
      <c r="I128" s="91" t="s">
        <v>170</v>
      </c>
      <c r="J128" s="95">
        <f>25*30</f>
        <v>750</v>
      </c>
    </row>
    <row r="129" spans="1:10" s="96" customFormat="1" ht="27" thickTop="1" thickBot="1" x14ac:dyDescent="0.3">
      <c r="A129" s="90" t="s">
        <v>168</v>
      </c>
      <c r="B129" s="91" t="s">
        <v>105</v>
      </c>
      <c r="C129" s="92">
        <v>31</v>
      </c>
      <c r="D129" s="91">
        <v>30276623</v>
      </c>
      <c r="E129" s="93" t="s">
        <v>265</v>
      </c>
      <c r="F129" s="94">
        <v>327630</v>
      </c>
      <c r="G129" s="94">
        <v>306002.42</v>
      </c>
      <c r="H129" s="94">
        <v>21627.58</v>
      </c>
      <c r="I129" s="91" t="s">
        <v>169</v>
      </c>
      <c r="J129" s="95">
        <f>19*30</f>
        <v>570</v>
      </c>
    </row>
    <row r="130" spans="1:10" s="96" customFormat="1" ht="27" thickTop="1" thickBot="1" x14ac:dyDescent="0.3">
      <c r="A130" s="90" t="s">
        <v>168</v>
      </c>
      <c r="B130" s="91" t="s">
        <v>82</v>
      </c>
      <c r="C130" s="92">
        <v>31</v>
      </c>
      <c r="D130" s="91">
        <v>30276672</v>
      </c>
      <c r="E130" s="93" t="s">
        <v>266</v>
      </c>
      <c r="F130" s="94">
        <v>734764.27</v>
      </c>
      <c r="G130" s="94">
        <v>734440.27</v>
      </c>
      <c r="H130" s="94">
        <v>324</v>
      </c>
      <c r="I130" s="91" t="s">
        <v>169</v>
      </c>
      <c r="J130" s="95">
        <v>270</v>
      </c>
    </row>
    <row r="131" spans="1:10" s="96" customFormat="1" ht="27" thickTop="1" thickBot="1" x14ac:dyDescent="0.3">
      <c r="A131" s="90" t="s">
        <v>168</v>
      </c>
      <c r="B131" s="91" t="s">
        <v>87</v>
      </c>
      <c r="C131" s="92">
        <v>31</v>
      </c>
      <c r="D131" s="91">
        <v>30280272</v>
      </c>
      <c r="E131" s="93" t="s">
        <v>267</v>
      </c>
      <c r="F131" s="94">
        <v>1097547.3929999999</v>
      </c>
      <c r="G131" s="94">
        <v>925022.24300000002</v>
      </c>
      <c r="H131" s="94">
        <v>172525.15</v>
      </c>
      <c r="I131" s="91" t="s">
        <v>170</v>
      </c>
      <c r="J131" s="95">
        <v>120</v>
      </c>
    </row>
    <row r="132" spans="1:10" s="96" customFormat="1" ht="27" thickTop="1" thickBot="1" x14ac:dyDescent="0.3">
      <c r="A132" s="90" t="s">
        <v>168</v>
      </c>
      <c r="B132" s="91" t="s">
        <v>126</v>
      </c>
      <c r="C132" s="92">
        <v>31</v>
      </c>
      <c r="D132" s="91">
        <v>30285274</v>
      </c>
      <c r="E132" s="93" t="s">
        <v>268</v>
      </c>
      <c r="F132" s="94">
        <v>2234473.1349999998</v>
      </c>
      <c r="G132" s="94">
        <v>2221446.9330000002</v>
      </c>
      <c r="H132" s="94">
        <v>13026.201999999999</v>
      </c>
      <c r="I132" s="91" t="s">
        <v>170</v>
      </c>
      <c r="J132" s="95">
        <v>270</v>
      </c>
    </row>
    <row r="133" spans="1:10" s="96" customFormat="1" ht="27" thickTop="1" thickBot="1" x14ac:dyDescent="0.3">
      <c r="A133" s="90" t="s">
        <v>168</v>
      </c>
      <c r="B133" s="91" t="s">
        <v>126</v>
      </c>
      <c r="C133" s="92">
        <v>31</v>
      </c>
      <c r="D133" s="91">
        <v>30292774</v>
      </c>
      <c r="E133" s="93" t="s">
        <v>269</v>
      </c>
      <c r="F133" s="94">
        <v>765991.33100000001</v>
      </c>
      <c r="G133" s="94">
        <v>523024.25099999999</v>
      </c>
      <c r="H133" s="94">
        <v>242967.08</v>
      </c>
      <c r="I133" s="91" t="s">
        <v>170</v>
      </c>
      <c r="J133" s="95">
        <v>150</v>
      </c>
    </row>
    <row r="134" spans="1:10" s="96" customFormat="1" ht="27" thickTop="1" thickBot="1" x14ac:dyDescent="0.3">
      <c r="A134" s="90" t="s">
        <v>168</v>
      </c>
      <c r="B134" s="91" t="s">
        <v>110</v>
      </c>
      <c r="C134" s="92">
        <v>31</v>
      </c>
      <c r="D134" s="91">
        <v>30297172</v>
      </c>
      <c r="E134" s="93" t="s">
        <v>270</v>
      </c>
      <c r="F134" s="94">
        <v>168165.13</v>
      </c>
      <c r="G134" s="94">
        <v>163367.00200000001</v>
      </c>
      <c r="H134" s="94">
        <v>4798.1279999999997</v>
      </c>
      <c r="I134" s="91" t="s">
        <v>170</v>
      </c>
      <c r="J134" s="95">
        <v>180</v>
      </c>
    </row>
    <row r="135" spans="1:10" s="96" customFormat="1" ht="27" thickTop="1" thickBot="1" x14ac:dyDescent="0.3">
      <c r="A135" s="90" t="s">
        <v>168</v>
      </c>
      <c r="B135" s="91" t="s">
        <v>92</v>
      </c>
      <c r="C135" s="92">
        <v>31</v>
      </c>
      <c r="D135" s="91">
        <v>30322072</v>
      </c>
      <c r="E135" s="93" t="s">
        <v>271</v>
      </c>
      <c r="F135" s="94">
        <v>1672678.28</v>
      </c>
      <c r="G135" s="94">
        <v>506287.35700000002</v>
      </c>
      <c r="H135" s="94">
        <v>1166390.923</v>
      </c>
      <c r="I135" s="91" t="s">
        <v>170</v>
      </c>
      <c r="J135" s="95">
        <v>330</v>
      </c>
    </row>
    <row r="136" spans="1:10" s="96" customFormat="1" ht="27" thickTop="1" thickBot="1" x14ac:dyDescent="0.3">
      <c r="A136" s="90" t="s">
        <v>168</v>
      </c>
      <c r="B136" s="91" t="s">
        <v>110</v>
      </c>
      <c r="C136" s="92">
        <v>31</v>
      </c>
      <c r="D136" s="91">
        <v>30324324</v>
      </c>
      <c r="E136" s="93" t="s">
        <v>272</v>
      </c>
      <c r="F136" s="94">
        <v>789236.33100000001</v>
      </c>
      <c r="G136" s="94">
        <v>765819.70700000005</v>
      </c>
      <c r="H136" s="94">
        <v>23416.624</v>
      </c>
      <c r="I136" s="91" t="s">
        <v>170</v>
      </c>
      <c r="J136" s="95">
        <v>120</v>
      </c>
    </row>
    <row r="137" spans="1:10" s="96" customFormat="1" ht="27" thickTop="1" thickBot="1" x14ac:dyDescent="0.3">
      <c r="A137" s="90" t="s">
        <v>168</v>
      </c>
      <c r="B137" s="91" t="s">
        <v>129</v>
      </c>
      <c r="C137" s="92">
        <v>31</v>
      </c>
      <c r="D137" s="91">
        <v>30337138</v>
      </c>
      <c r="E137" s="93" t="s">
        <v>273</v>
      </c>
      <c r="F137" s="94">
        <v>255000</v>
      </c>
      <c r="G137" s="94">
        <v>246764.39199999999</v>
      </c>
      <c r="H137" s="94">
        <v>8235.6080000000002</v>
      </c>
      <c r="I137" s="91" t="s">
        <v>170</v>
      </c>
      <c r="J137" s="95">
        <v>180</v>
      </c>
    </row>
    <row r="138" spans="1:10" s="96" customFormat="1" ht="27" thickTop="1" thickBot="1" x14ac:dyDescent="0.3">
      <c r="A138" s="90" t="s">
        <v>168</v>
      </c>
      <c r="B138" s="91" t="s">
        <v>127</v>
      </c>
      <c r="C138" s="92">
        <v>31</v>
      </c>
      <c r="D138" s="91">
        <v>30340222</v>
      </c>
      <c r="E138" s="93" t="s">
        <v>274</v>
      </c>
      <c r="F138" s="94">
        <v>865457.53099999996</v>
      </c>
      <c r="G138" s="94">
        <v>856167.98400000005</v>
      </c>
      <c r="H138" s="94">
        <v>9289.5470000000005</v>
      </c>
      <c r="I138" s="91" t="s">
        <v>170</v>
      </c>
      <c r="J138" s="95">
        <v>240</v>
      </c>
    </row>
    <row r="139" spans="1:10" s="96" customFormat="1" ht="27" thickTop="1" thickBot="1" x14ac:dyDescent="0.3">
      <c r="A139" s="90" t="s">
        <v>168</v>
      </c>
      <c r="B139" s="91" t="s">
        <v>126</v>
      </c>
      <c r="C139" s="92">
        <v>31</v>
      </c>
      <c r="D139" s="91">
        <v>30343942</v>
      </c>
      <c r="E139" s="93" t="s">
        <v>275</v>
      </c>
      <c r="F139" s="94">
        <v>1022955.2169999999</v>
      </c>
      <c r="G139" s="94">
        <v>794835.05500000005</v>
      </c>
      <c r="H139" s="94">
        <v>228120.16200000001</v>
      </c>
      <c r="I139" s="91" t="s">
        <v>170</v>
      </c>
      <c r="J139" s="95">
        <v>330</v>
      </c>
    </row>
    <row r="140" spans="1:10" s="96" customFormat="1" ht="27" thickTop="1" thickBot="1" x14ac:dyDescent="0.3">
      <c r="A140" s="90" t="s">
        <v>168</v>
      </c>
      <c r="B140" s="91" t="s">
        <v>130</v>
      </c>
      <c r="C140" s="92">
        <v>31</v>
      </c>
      <c r="D140" s="91">
        <v>30349329</v>
      </c>
      <c r="E140" s="93" t="s">
        <v>276</v>
      </c>
      <c r="F140" s="94">
        <v>3319637.4369999999</v>
      </c>
      <c r="G140" s="94">
        <v>744346.15399999998</v>
      </c>
      <c r="H140" s="94">
        <v>2575291.2829999998</v>
      </c>
      <c r="I140" s="91" t="s">
        <v>170</v>
      </c>
      <c r="J140" s="95">
        <v>360</v>
      </c>
    </row>
    <row r="141" spans="1:10" s="96" customFormat="1" ht="27" thickTop="1" thickBot="1" x14ac:dyDescent="0.3">
      <c r="A141" s="90" t="s">
        <v>168</v>
      </c>
      <c r="B141" s="91" t="s">
        <v>69</v>
      </c>
      <c r="C141" s="92">
        <v>31</v>
      </c>
      <c r="D141" s="91">
        <v>30351475</v>
      </c>
      <c r="E141" s="93" t="s">
        <v>277</v>
      </c>
      <c r="F141" s="94">
        <v>3417072.8309999998</v>
      </c>
      <c r="G141" s="94">
        <v>3298904.0359999998</v>
      </c>
      <c r="H141" s="94">
        <v>118168.795</v>
      </c>
      <c r="I141" s="91" t="s">
        <v>170</v>
      </c>
      <c r="J141" s="95">
        <v>360</v>
      </c>
    </row>
    <row r="142" spans="1:10" s="96" customFormat="1" ht="27" thickTop="1" thickBot="1" x14ac:dyDescent="0.3">
      <c r="A142" s="90" t="s">
        <v>168</v>
      </c>
      <c r="B142" s="91" t="s">
        <v>125</v>
      </c>
      <c r="C142" s="92">
        <v>31</v>
      </c>
      <c r="D142" s="91">
        <v>30358075</v>
      </c>
      <c r="E142" s="93" t="s">
        <v>278</v>
      </c>
      <c r="F142" s="94">
        <v>875941.07200000004</v>
      </c>
      <c r="G142" s="94">
        <v>875491.071</v>
      </c>
      <c r="H142" s="94">
        <v>450.00099999999998</v>
      </c>
      <c r="I142" s="91" t="s">
        <v>170</v>
      </c>
      <c r="J142" s="95">
        <v>270</v>
      </c>
    </row>
    <row r="143" spans="1:10" s="96" customFormat="1" ht="27" thickTop="1" thickBot="1" x14ac:dyDescent="0.3">
      <c r="A143" s="90" t="s">
        <v>168</v>
      </c>
      <c r="B143" s="91" t="s">
        <v>87</v>
      </c>
      <c r="C143" s="92">
        <v>31</v>
      </c>
      <c r="D143" s="91">
        <v>30358176</v>
      </c>
      <c r="E143" s="93" t="s">
        <v>279</v>
      </c>
      <c r="F143" s="94">
        <v>1343414.51</v>
      </c>
      <c r="G143" s="94">
        <v>656477.25800000003</v>
      </c>
      <c r="H143" s="94">
        <v>686937.25199999998</v>
      </c>
      <c r="I143" s="91" t="s">
        <v>170</v>
      </c>
      <c r="J143" s="95">
        <v>360</v>
      </c>
    </row>
    <row r="144" spans="1:10" s="96" customFormat="1" ht="27" thickTop="1" thickBot="1" x14ac:dyDescent="0.3">
      <c r="A144" s="90" t="s">
        <v>168</v>
      </c>
      <c r="B144" s="91" t="s">
        <v>69</v>
      </c>
      <c r="C144" s="92">
        <v>31</v>
      </c>
      <c r="D144" s="91">
        <v>30361677</v>
      </c>
      <c r="E144" s="93" t="s">
        <v>280</v>
      </c>
      <c r="F144" s="94">
        <v>276284</v>
      </c>
      <c r="G144" s="94">
        <v>112047.45</v>
      </c>
      <c r="H144" s="94">
        <v>164236.54999999999</v>
      </c>
      <c r="I144" s="91" t="s">
        <v>170</v>
      </c>
      <c r="J144" s="95">
        <v>734</v>
      </c>
    </row>
    <row r="145" spans="1:10" s="96" customFormat="1" ht="27" thickTop="1" thickBot="1" x14ac:dyDescent="0.3">
      <c r="A145" s="90" t="s">
        <v>168</v>
      </c>
      <c r="B145" s="91" t="s">
        <v>119</v>
      </c>
      <c r="C145" s="92">
        <v>31</v>
      </c>
      <c r="D145" s="91">
        <v>30365073</v>
      </c>
      <c r="E145" s="93" t="s">
        <v>281</v>
      </c>
      <c r="F145" s="94">
        <v>116504.944</v>
      </c>
      <c r="G145" s="94">
        <v>87378.707999999999</v>
      </c>
      <c r="H145" s="94">
        <v>29126.236000000001</v>
      </c>
      <c r="I145" s="91" t="s">
        <v>170</v>
      </c>
      <c r="J145" s="95">
        <f>17*30</f>
        <v>510</v>
      </c>
    </row>
    <row r="146" spans="1:10" s="96" customFormat="1" ht="27" thickTop="1" thickBot="1" x14ac:dyDescent="0.3">
      <c r="A146" s="90" t="s">
        <v>168</v>
      </c>
      <c r="B146" s="91" t="s">
        <v>70</v>
      </c>
      <c r="C146" s="92">
        <v>31</v>
      </c>
      <c r="D146" s="91">
        <v>30374073</v>
      </c>
      <c r="E146" s="93" t="s">
        <v>282</v>
      </c>
      <c r="F146" s="94">
        <v>14275</v>
      </c>
      <c r="G146" s="94">
        <v>0</v>
      </c>
      <c r="H146" s="94">
        <v>14275</v>
      </c>
      <c r="I146" s="91" t="s">
        <v>170</v>
      </c>
      <c r="J146" s="95">
        <f>6*30</f>
        <v>180</v>
      </c>
    </row>
    <row r="147" spans="1:10" s="96" customFormat="1" ht="27" thickTop="1" thickBot="1" x14ac:dyDescent="0.3">
      <c r="A147" s="90" t="s">
        <v>168</v>
      </c>
      <c r="B147" s="91" t="s">
        <v>120</v>
      </c>
      <c r="C147" s="92">
        <v>31</v>
      </c>
      <c r="D147" s="91">
        <v>30376528</v>
      </c>
      <c r="E147" s="93" t="s">
        <v>283</v>
      </c>
      <c r="F147" s="94">
        <v>4437605.7259999998</v>
      </c>
      <c r="G147" s="94">
        <v>357137.967</v>
      </c>
      <c r="H147" s="94">
        <v>4080467.7590000001</v>
      </c>
      <c r="I147" s="91" t="s">
        <v>170</v>
      </c>
      <c r="J147" s="95">
        <v>660</v>
      </c>
    </row>
    <row r="148" spans="1:10" s="96" customFormat="1" ht="27" thickTop="1" thickBot="1" x14ac:dyDescent="0.3">
      <c r="A148" s="90" t="s">
        <v>168</v>
      </c>
      <c r="B148" s="91" t="s">
        <v>77</v>
      </c>
      <c r="C148" s="92">
        <v>31</v>
      </c>
      <c r="D148" s="91">
        <v>30388026</v>
      </c>
      <c r="E148" s="93" t="s">
        <v>284</v>
      </c>
      <c r="F148" s="94">
        <v>2364500</v>
      </c>
      <c r="G148" s="94">
        <v>2099150.98</v>
      </c>
      <c r="H148" s="94">
        <v>265349.02</v>
      </c>
      <c r="I148" s="91" t="s">
        <v>169</v>
      </c>
      <c r="J148" s="95">
        <v>420</v>
      </c>
    </row>
    <row r="149" spans="1:10" s="96" customFormat="1" ht="27" thickTop="1" thickBot="1" x14ac:dyDescent="0.3">
      <c r="A149" s="90" t="s">
        <v>168</v>
      </c>
      <c r="B149" s="91" t="s">
        <v>69</v>
      </c>
      <c r="C149" s="92">
        <v>31</v>
      </c>
      <c r="D149" s="91">
        <v>30389226</v>
      </c>
      <c r="E149" s="93" t="s">
        <v>285</v>
      </c>
      <c r="F149" s="94">
        <v>530441.89399999997</v>
      </c>
      <c r="G149" s="94">
        <v>507552.63199999998</v>
      </c>
      <c r="H149" s="94">
        <v>22889.261999999999</v>
      </c>
      <c r="I149" s="91" t="s">
        <v>170</v>
      </c>
      <c r="J149" s="95">
        <v>120</v>
      </c>
    </row>
    <row r="150" spans="1:10" s="96" customFormat="1" ht="14.25" thickTop="1" thickBot="1" x14ac:dyDescent="0.3">
      <c r="A150" s="90" t="s">
        <v>168</v>
      </c>
      <c r="B150" s="91" t="s">
        <v>121</v>
      </c>
      <c r="C150" s="92">
        <v>31</v>
      </c>
      <c r="D150" s="91">
        <v>30397223</v>
      </c>
      <c r="E150" s="93" t="s">
        <v>286</v>
      </c>
      <c r="F150" s="94">
        <v>2146989</v>
      </c>
      <c r="G150" s="94">
        <v>1115760.892</v>
      </c>
      <c r="H150" s="94">
        <v>1031228.108</v>
      </c>
      <c r="I150" s="91" t="s">
        <v>170</v>
      </c>
      <c r="J150" s="95">
        <f>9*30</f>
        <v>270</v>
      </c>
    </row>
    <row r="151" spans="1:10" s="96" customFormat="1" ht="27" thickTop="1" thickBot="1" x14ac:dyDescent="0.3">
      <c r="A151" s="90" t="s">
        <v>168</v>
      </c>
      <c r="B151" s="91" t="s">
        <v>69</v>
      </c>
      <c r="C151" s="92">
        <v>31</v>
      </c>
      <c r="D151" s="91">
        <v>30407980</v>
      </c>
      <c r="E151" s="93" t="s">
        <v>287</v>
      </c>
      <c r="F151" s="94">
        <v>529357.12100000004</v>
      </c>
      <c r="G151" s="94">
        <v>277043.87300000002</v>
      </c>
      <c r="H151" s="94">
        <v>252313.24799999999</v>
      </c>
      <c r="I151" s="91" t="s">
        <v>170</v>
      </c>
      <c r="J151" s="95">
        <v>510</v>
      </c>
    </row>
    <row r="152" spans="1:10" s="96" customFormat="1" ht="27" thickTop="1" thickBot="1" x14ac:dyDescent="0.3">
      <c r="A152" s="90" t="s">
        <v>168</v>
      </c>
      <c r="B152" s="91" t="s">
        <v>69</v>
      </c>
      <c r="C152" s="92">
        <v>31</v>
      </c>
      <c r="D152" s="91">
        <v>30412831</v>
      </c>
      <c r="E152" s="93" t="s">
        <v>288</v>
      </c>
      <c r="F152" s="94">
        <v>272949.97399999999</v>
      </c>
      <c r="G152" s="94">
        <v>136474.98699999999</v>
      </c>
      <c r="H152" s="94">
        <v>136474.98699999999</v>
      </c>
      <c r="I152" s="91" t="s">
        <v>170</v>
      </c>
      <c r="J152" s="95">
        <f>3*30</f>
        <v>90</v>
      </c>
    </row>
    <row r="153" spans="1:10" s="96" customFormat="1" ht="27" thickTop="1" thickBot="1" x14ac:dyDescent="0.3">
      <c r="A153" s="90" t="s">
        <v>168</v>
      </c>
      <c r="B153" s="91" t="s">
        <v>105</v>
      </c>
      <c r="C153" s="92">
        <v>31</v>
      </c>
      <c r="D153" s="91">
        <v>30418197</v>
      </c>
      <c r="E153" s="93" t="s">
        <v>289</v>
      </c>
      <c r="F153" s="94">
        <v>634192.38800000004</v>
      </c>
      <c r="G153" s="94">
        <v>568870.03300000005</v>
      </c>
      <c r="H153" s="94">
        <v>65322.355000000003</v>
      </c>
      <c r="I153" s="91" t="s">
        <v>169</v>
      </c>
      <c r="J153" s="95">
        <v>240</v>
      </c>
    </row>
    <row r="154" spans="1:10" s="96" customFormat="1" ht="27" thickTop="1" thickBot="1" x14ac:dyDescent="0.3">
      <c r="A154" s="90" t="s">
        <v>168</v>
      </c>
      <c r="B154" s="91" t="s">
        <v>88</v>
      </c>
      <c r="C154" s="92">
        <v>31</v>
      </c>
      <c r="D154" s="91">
        <v>30419874</v>
      </c>
      <c r="E154" s="93" t="s">
        <v>290</v>
      </c>
      <c r="F154" s="94">
        <v>2434567.2379999999</v>
      </c>
      <c r="G154" s="94">
        <v>2416697.5120000001</v>
      </c>
      <c r="H154" s="94">
        <v>17869.725999999999</v>
      </c>
      <c r="I154" s="91" t="s">
        <v>170</v>
      </c>
      <c r="J154" s="95">
        <v>270</v>
      </c>
    </row>
    <row r="155" spans="1:10" s="96" customFormat="1" ht="27" thickTop="1" thickBot="1" x14ac:dyDescent="0.3">
      <c r="A155" s="90" t="s">
        <v>168</v>
      </c>
      <c r="B155" s="91" t="s">
        <v>111</v>
      </c>
      <c r="C155" s="92">
        <v>31</v>
      </c>
      <c r="D155" s="91">
        <v>30420328</v>
      </c>
      <c r="E155" s="93" t="s">
        <v>291</v>
      </c>
      <c r="F155" s="94">
        <v>459032.4</v>
      </c>
      <c r="G155" s="94">
        <v>440958.90299999999</v>
      </c>
      <c r="H155" s="94">
        <v>18073.496999999999</v>
      </c>
      <c r="I155" s="91" t="s">
        <v>169</v>
      </c>
      <c r="J155" s="95">
        <v>180</v>
      </c>
    </row>
    <row r="156" spans="1:10" s="96" customFormat="1" ht="27" thickTop="1" thickBot="1" x14ac:dyDescent="0.3">
      <c r="A156" s="90" t="s">
        <v>168</v>
      </c>
      <c r="B156" s="91" t="s">
        <v>89</v>
      </c>
      <c r="C156" s="92">
        <v>31</v>
      </c>
      <c r="D156" s="91">
        <v>30421527</v>
      </c>
      <c r="E156" s="93" t="s">
        <v>292</v>
      </c>
      <c r="F156" s="94">
        <v>240875.56099999999</v>
      </c>
      <c r="G156" s="94">
        <v>183840.041</v>
      </c>
      <c r="H156" s="94">
        <v>57035.519999999997</v>
      </c>
      <c r="I156" s="91" t="s">
        <v>169</v>
      </c>
      <c r="J156" s="95">
        <v>90</v>
      </c>
    </row>
    <row r="157" spans="1:10" s="96" customFormat="1" ht="27" thickTop="1" thickBot="1" x14ac:dyDescent="0.3">
      <c r="A157" s="90" t="s">
        <v>168</v>
      </c>
      <c r="B157" s="91" t="s">
        <v>106</v>
      </c>
      <c r="C157" s="92">
        <v>31</v>
      </c>
      <c r="D157" s="91">
        <v>30437581</v>
      </c>
      <c r="E157" s="93" t="s">
        <v>293</v>
      </c>
      <c r="F157" s="94">
        <v>666661.19099999999</v>
      </c>
      <c r="G157" s="94">
        <v>588016.32700000005</v>
      </c>
      <c r="H157" s="94">
        <v>78644.864000000001</v>
      </c>
      <c r="I157" s="91" t="s">
        <v>170</v>
      </c>
      <c r="J157" s="95">
        <v>390</v>
      </c>
    </row>
    <row r="158" spans="1:10" s="96" customFormat="1" ht="27" thickTop="1" thickBot="1" x14ac:dyDescent="0.3">
      <c r="A158" s="90" t="s">
        <v>168</v>
      </c>
      <c r="B158" s="91" t="s">
        <v>122</v>
      </c>
      <c r="C158" s="92">
        <v>31</v>
      </c>
      <c r="D158" s="91">
        <v>30438522</v>
      </c>
      <c r="E158" s="93" t="s">
        <v>294</v>
      </c>
      <c r="F158" s="94">
        <v>842783.26</v>
      </c>
      <c r="G158" s="94">
        <v>807675.83499999996</v>
      </c>
      <c r="H158" s="94">
        <v>35107.425000000003</v>
      </c>
      <c r="I158" s="91" t="s">
        <v>170</v>
      </c>
      <c r="J158" s="95">
        <v>240</v>
      </c>
    </row>
    <row r="159" spans="1:10" s="96" customFormat="1" ht="27" thickTop="1" thickBot="1" x14ac:dyDescent="0.3">
      <c r="A159" s="90" t="s">
        <v>168</v>
      </c>
      <c r="B159" s="91" t="s">
        <v>116</v>
      </c>
      <c r="C159" s="92">
        <v>31</v>
      </c>
      <c r="D159" s="91">
        <v>30439689</v>
      </c>
      <c r="E159" s="93" t="s">
        <v>295</v>
      </c>
      <c r="F159" s="94">
        <v>353969.60600000003</v>
      </c>
      <c r="G159" s="94">
        <v>327215.70799999998</v>
      </c>
      <c r="H159" s="94">
        <v>26753.898000000001</v>
      </c>
      <c r="I159" s="91" t="s">
        <v>170</v>
      </c>
      <c r="J159" s="95">
        <v>180</v>
      </c>
    </row>
    <row r="160" spans="1:10" s="96" customFormat="1" ht="14.25" thickTop="1" thickBot="1" x14ac:dyDescent="0.3">
      <c r="A160" s="90" t="s">
        <v>168</v>
      </c>
      <c r="B160" s="91" t="s">
        <v>70</v>
      </c>
      <c r="C160" s="92">
        <v>31</v>
      </c>
      <c r="D160" s="91">
        <v>30439723</v>
      </c>
      <c r="E160" s="93" t="s">
        <v>296</v>
      </c>
      <c r="F160" s="94">
        <v>479000</v>
      </c>
      <c r="G160" s="94">
        <v>436583.63</v>
      </c>
      <c r="H160" s="94">
        <v>42416.37</v>
      </c>
      <c r="I160" s="91" t="s">
        <v>170</v>
      </c>
      <c r="J160" s="95">
        <v>150</v>
      </c>
    </row>
    <row r="161" spans="1:10" s="96" customFormat="1" ht="27" thickTop="1" thickBot="1" x14ac:dyDescent="0.3">
      <c r="A161" s="90" t="s">
        <v>168</v>
      </c>
      <c r="B161" s="91" t="s">
        <v>129</v>
      </c>
      <c r="C161" s="92">
        <v>31</v>
      </c>
      <c r="D161" s="91">
        <v>30442224</v>
      </c>
      <c r="E161" s="93" t="s">
        <v>297</v>
      </c>
      <c r="F161" s="94">
        <v>847078.08700000006</v>
      </c>
      <c r="G161" s="94">
        <v>596480.71400000004</v>
      </c>
      <c r="H161" s="94">
        <v>250597.37299999999</v>
      </c>
      <c r="I161" s="91" t="s">
        <v>170</v>
      </c>
      <c r="J161" s="95">
        <v>180</v>
      </c>
    </row>
    <row r="162" spans="1:10" s="96" customFormat="1" ht="27" thickTop="1" thickBot="1" x14ac:dyDescent="0.3">
      <c r="A162" s="90" t="s">
        <v>168</v>
      </c>
      <c r="B162" s="91" t="s">
        <v>122</v>
      </c>
      <c r="C162" s="92">
        <v>31</v>
      </c>
      <c r="D162" s="91">
        <v>30442226</v>
      </c>
      <c r="E162" s="93" t="s">
        <v>298</v>
      </c>
      <c r="F162" s="94">
        <v>1217352.6000000001</v>
      </c>
      <c r="G162" s="94">
        <v>504723.29300000001</v>
      </c>
      <c r="H162" s="94">
        <v>712629.30700000003</v>
      </c>
      <c r="I162" s="91" t="s">
        <v>170</v>
      </c>
      <c r="J162" s="95">
        <f>7*30</f>
        <v>210</v>
      </c>
    </row>
    <row r="163" spans="1:10" s="96" customFormat="1" ht="27" thickTop="1" thickBot="1" x14ac:dyDescent="0.3">
      <c r="A163" s="90" t="s">
        <v>168</v>
      </c>
      <c r="B163" s="91" t="s">
        <v>69</v>
      </c>
      <c r="C163" s="92">
        <v>31</v>
      </c>
      <c r="D163" s="91">
        <v>30459952</v>
      </c>
      <c r="E163" s="93" t="s">
        <v>299</v>
      </c>
      <c r="F163" s="94">
        <v>2443977.034</v>
      </c>
      <c r="G163" s="94">
        <v>135754.49600000001</v>
      </c>
      <c r="H163" s="94">
        <v>2308222.5380000002</v>
      </c>
      <c r="I163" s="91" t="s">
        <v>170</v>
      </c>
      <c r="J163" s="95">
        <v>150</v>
      </c>
    </row>
    <row r="164" spans="1:10" s="96" customFormat="1" ht="20.25" customHeight="1" thickTop="1" thickBot="1" x14ac:dyDescent="0.3">
      <c r="A164" s="90" t="s">
        <v>168</v>
      </c>
      <c r="B164" s="91" t="s">
        <v>117</v>
      </c>
      <c r="C164" s="92">
        <v>31</v>
      </c>
      <c r="D164" s="91">
        <v>30085701</v>
      </c>
      <c r="E164" s="93" t="s">
        <v>300</v>
      </c>
      <c r="F164" s="94">
        <v>1045</v>
      </c>
      <c r="G164" s="94">
        <v>0</v>
      </c>
      <c r="H164" s="94">
        <v>1045</v>
      </c>
      <c r="I164" s="91" t="s">
        <v>170</v>
      </c>
      <c r="J164" s="95">
        <f>13*30</f>
        <v>390</v>
      </c>
    </row>
    <row r="165" spans="1:10" s="96" customFormat="1" ht="27" thickTop="1" thickBot="1" x14ac:dyDescent="0.3">
      <c r="A165" s="90" t="s">
        <v>168</v>
      </c>
      <c r="B165" s="91" t="s">
        <v>78</v>
      </c>
      <c r="C165" s="92">
        <v>31</v>
      </c>
      <c r="D165" s="91">
        <v>20197007</v>
      </c>
      <c r="E165" s="93" t="s">
        <v>301</v>
      </c>
      <c r="F165" s="94">
        <v>1088493.7609999999</v>
      </c>
      <c r="G165" s="94">
        <v>1081981.2</v>
      </c>
      <c r="H165" s="94">
        <v>6512.5609999999997</v>
      </c>
      <c r="I165" s="91" t="s">
        <v>169</v>
      </c>
      <c r="J165" s="95">
        <f>56*30</f>
        <v>1680</v>
      </c>
    </row>
    <row r="166" spans="1:10" s="96" customFormat="1" ht="14.25" thickTop="1" thickBot="1" x14ac:dyDescent="0.3">
      <c r="A166" s="90" t="s">
        <v>168</v>
      </c>
      <c r="B166" s="91" t="s">
        <v>78</v>
      </c>
      <c r="C166" s="92">
        <v>31</v>
      </c>
      <c r="D166" s="91">
        <v>30087542</v>
      </c>
      <c r="E166" s="93" t="s">
        <v>302</v>
      </c>
      <c r="F166" s="94">
        <v>298826.33100000001</v>
      </c>
      <c r="G166" s="94">
        <v>256910.13699999999</v>
      </c>
      <c r="H166" s="94">
        <v>41916.194000000003</v>
      </c>
      <c r="I166" s="91" t="s">
        <v>169</v>
      </c>
      <c r="J166" s="95">
        <f>36*30</f>
        <v>1080</v>
      </c>
    </row>
    <row r="167" spans="1:10" s="96" customFormat="1" ht="27" thickTop="1" thickBot="1" x14ac:dyDescent="0.3">
      <c r="A167" s="90" t="s">
        <v>168</v>
      </c>
      <c r="B167" s="91" t="s">
        <v>75</v>
      </c>
      <c r="C167" s="92">
        <v>31</v>
      </c>
      <c r="D167" s="91">
        <v>30059466</v>
      </c>
      <c r="E167" s="93" t="s">
        <v>303</v>
      </c>
      <c r="F167" s="94">
        <v>877400.91</v>
      </c>
      <c r="G167" s="94">
        <v>875521.91099999996</v>
      </c>
      <c r="H167" s="94">
        <v>1878.999</v>
      </c>
      <c r="I167" s="91" t="s">
        <v>170</v>
      </c>
      <c r="J167" s="95">
        <f>48*30</f>
        <v>1440</v>
      </c>
    </row>
    <row r="168" spans="1:10" ht="27" thickTop="1" thickBot="1" x14ac:dyDescent="0.25">
      <c r="A168" s="62" t="s">
        <v>168</v>
      </c>
      <c r="B168" s="61" t="s">
        <v>74</v>
      </c>
      <c r="C168" s="57">
        <v>33</v>
      </c>
      <c r="D168" s="61">
        <v>30135970</v>
      </c>
      <c r="E168" s="60" t="s">
        <v>305</v>
      </c>
      <c r="F168" s="66">
        <v>69245.046000000002</v>
      </c>
      <c r="G168" s="66">
        <v>57980.828999999998</v>
      </c>
      <c r="H168" s="66">
        <v>11264.217000000001</v>
      </c>
      <c r="I168" s="61" t="s">
        <v>169</v>
      </c>
      <c r="J168" s="67">
        <v>90</v>
      </c>
    </row>
    <row r="169" spans="1:10" ht="27" thickTop="1" thickBot="1" x14ac:dyDescent="0.25">
      <c r="A169" s="62" t="s">
        <v>168</v>
      </c>
      <c r="B169" s="61" t="s">
        <v>74</v>
      </c>
      <c r="C169" s="57">
        <v>33</v>
      </c>
      <c r="D169" s="61">
        <v>30135973</v>
      </c>
      <c r="E169" s="60" t="s">
        <v>306</v>
      </c>
      <c r="F169" s="66">
        <v>32602.126</v>
      </c>
      <c r="G169" s="66">
        <v>20056.276000000002</v>
      </c>
      <c r="H169" s="66">
        <v>12545.85</v>
      </c>
      <c r="I169" s="61" t="s">
        <v>169</v>
      </c>
      <c r="J169" s="67">
        <v>90</v>
      </c>
    </row>
    <row r="170" spans="1:10" ht="27" thickTop="1" thickBot="1" x14ac:dyDescent="0.25">
      <c r="A170" s="62" t="s">
        <v>168</v>
      </c>
      <c r="B170" s="61" t="s">
        <v>74</v>
      </c>
      <c r="C170" s="57">
        <v>33</v>
      </c>
      <c r="D170" s="61">
        <v>30135976</v>
      </c>
      <c r="E170" s="60" t="s">
        <v>307</v>
      </c>
      <c r="F170" s="66">
        <v>46223.94</v>
      </c>
      <c r="G170" s="66">
        <v>7921.7430000000004</v>
      </c>
      <c r="H170" s="66">
        <v>38302.197</v>
      </c>
      <c r="I170" s="61" t="s">
        <v>169</v>
      </c>
      <c r="J170" s="67">
        <v>90</v>
      </c>
    </row>
    <row r="171" spans="1:10" ht="27" thickTop="1" thickBot="1" x14ac:dyDescent="0.25">
      <c r="A171" s="62" t="s">
        <v>168</v>
      </c>
      <c r="B171" s="61" t="s">
        <v>132</v>
      </c>
      <c r="C171" s="57">
        <v>33</v>
      </c>
      <c r="D171" s="61">
        <v>30347922</v>
      </c>
      <c r="E171" s="60" t="s">
        <v>308</v>
      </c>
      <c r="F171" s="66">
        <v>10412.5</v>
      </c>
      <c r="G171" s="66">
        <v>4380.6279999999997</v>
      </c>
      <c r="H171" s="66">
        <v>6031.8720000000003</v>
      </c>
      <c r="I171" s="61" t="s">
        <v>169</v>
      </c>
      <c r="J171" s="67">
        <v>120</v>
      </c>
    </row>
    <row r="172" spans="1:10" ht="27" thickTop="1" thickBot="1" x14ac:dyDescent="0.25">
      <c r="A172" s="62" t="s">
        <v>168</v>
      </c>
      <c r="B172" s="61" t="s">
        <v>77</v>
      </c>
      <c r="C172" s="57">
        <v>33</v>
      </c>
      <c r="D172" s="61">
        <v>30322522</v>
      </c>
      <c r="E172" s="60" t="s">
        <v>309</v>
      </c>
      <c r="F172" s="66">
        <v>11981.206</v>
      </c>
      <c r="G172" s="66">
        <v>4800</v>
      </c>
      <c r="H172" s="66">
        <v>7181.2060000000001</v>
      </c>
      <c r="I172" s="61" t="s">
        <v>169</v>
      </c>
      <c r="J172" s="67">
        <v>90</v>
      </c>
    </row>
    <row r="173" spans="1:10" ht="27" thickTop="1" thickBot="1" x14ac:dyDescent="0.25">
      <c r="A173" s="62" t="s">
        <v>168</v>
      </c>
      <c r="B173" s="61" t="s">
        <v>79</v>
      </c>
      <c r="C173" s="57">
        <v>33</v>
      </c>
      <c r="D173" s="61">
        <v>30109585</v>
      </c>
      <c r="E173" s="60" t="s">
        <v>310</v>
      </c>
      <c r="F173" s="66">
        <v>14572.912</v>
      </c>
      <c r="G173" s="66">
        <v>11658.33</v>
      </c>
      <c r="H173" s="66">
        <v>2914.5819999999999</v>
      </c>
      <c r="I173" s="61" t="s">
        <v>169</v>
      </c>
      <c r="J173" s="67">
        <v>120</v>
      </c>
    </row>
    <row r="174" spans="1:10" ht="14.25" thickTop="1" thickBot="1" x14ac:dyDescent="0.25">
      <c r="A174" s="62" t="s">
        <v>168</v>
      </c>
      <c r="B174" s="61" t="s">
        <v>79</v>
      </c>
      <c r="C174" s="57">
        <v>33</v>
      </c>
      <c r="D174" s="61">
        <v>30124446</v>
      </c>
      <c r="E174" s="60" t="s">
        <v>311</v>
      </c>
      <c r="F174" s="66">
        <v>49997.85</v>
      </c>
      <c r="G174" s="66">
        <v>4999.7849999999999</v>
      </c>
      <c r="H174" s="66">
        <v>44998.065000000002</v>
      </c>
      <c r="I174" s="61" t="s">
        <v>169</v>
      </c>
      <c r="J174" s="67">
        <v>120</v>
      </c>
    </row>
    <row r="175" spans="1:10" ht="14.25" thickTop="1" thickBot="1" x14ac:dyDescent="0.25">
      <c r="A175" s="62" t="s">
        <v>168</v>
      </c>
      <c r="B175" s="61" t="s">
        <v>79</v>
      </c>
      <c r="C175" s="57">
        <v>33</v>
      </c>
      <c r="D175" s="61">
        <v>30124470</v>
      </c>
      <c r="E175" s="60" t="s">
        <v>312</v>
      </c>
      <c r="F175" s="66">
        <v>48900.805999999997</v>
      </c>
      <c r="G175" s="66">
        <v>46271.044999999998</v>
      </c>
      <c r="H175" s="66">
        <v>2629.761</v>
      </c>
      <c r="I175" s="61" t="s">
        <v>169</v>
      </c>
      <c r="J175" s="67">
        <v>120</v>
      </c>
    </row>
    <row r="176" spans="1:10" ht="27" thickTop="1" thickBot="1" x14ac:dyDescent="0.25">
      <c r="A176" s="62" t="s">
        <v>168</v>
      </c>
      <c r="B176" s="61" t="s">
        <v>79</v>
      </c>
      <c r="C176" s="57">
        <v>33</v>
      </c>
      <c r="D176" s="61">
        <v>30124813</v>
      </c>
      <c r="E176" s="60" t="s">
        <v>313</v>
      </c>
      <c r="F176" s="66">
        <v>49999.849000000002</v>
      </c>
      <c r="G176" s="66">
        <v>4999.9849999999997</v>
      </c>
      <c r="H176" s="66">
        <v>44999.864000000001</v>
      </c>
      <c r="I176" s="61" t="s">
        <v>169</v>
      </c>
      <c r="J176" s="67">
        <v>120</v>
      </c>
    </row>
    <row r="177" spans="1:10" ht="14.25" thickTop="1" thickBot="1" x14ac:dyDescent="0.25">
      <c r="A177" s="62" t="s">
        <v>168</v>
      </c>
      <c r="B177" s="61" t="s">
        <v>79</v>
      </c>
      <c r="C177" s="57">
        <v>33</v>
      </c>
      <c r="D177" s="61">
        <v>30126723</v>
      </c>
      <c r="E177" s="60" t="s">
        <v>314</v>
      </c>
      <c r="F177" s="66">
        <v>29999.822</v>
      </c>
      <c r="G177" s="66">
        <v>2999.982</v>
      </c>
      <c r="H177" s="66">
        <v>26999.84</v>
      </c>
      <c r="I177" s="61" t="s">
        <v>169</v>
      </c>
      <c r="J177" s="67">
        <v>90</v>
      </c>
    </row>
    <row r="178" spans="1:10" ht="27" thickTop="1" thickBot="1" x14ac:dyDescent="0.25">
      <c r="A178" s="62" t="s">
        <v>168</v>
      </c>
      <c r="B178" s="61" t="s">
        <v>79</v>
      </c>
      <c r="C178" s="57">
        <v>33</v>
      </c>
      <c r="D178" s="61">
        <v>30136890</v>
      </c>
      <c r="E178" s="60" t="s">
        <v>315</v>
      </c>
      <c r="F178" s="66">
        <v>43139.493000000002</v>
      </c>
      <c r="G178" s="66">
        <v>4422.2489999999998</v>
      </c>
      <c r="H178" s="66">
        <v>38717.243999999999</v>
      </c>
      <c r="I178" s="61" t="s">
        <v>169</v>
      </c>
      <c r="J178" s="67">
        <v>150</v>
      </c>
    </row>
    <row r="179" spans="1:10" ht="27" thickTop="1" thickBot="1" x14ac:dyDescent="0.25">
      <c r="A179" s="62" t="s">
        <v>168</v>
      </c>
      <c r="B179" s="61" t="s">
        <v>107</v>
      </c>
      <c r="C179" s="57">
        <v>33</v>
      </c>
      <c r="D179" s="61">
        <v>30279474</v>
      </c>
      <c r="E179" s="60" t="s">
        <v>316</v>
      </c>
      <c r="F179" s="66">
        <v>15583.794</v>
      </c>
      <c r="G179" s="66">
        <v>6233.518</v>
      </c>
      <c r="H179" s="66">
        <v>9350.2759999999998</v>
      </c>
      <c r="I179" s="61" t="s">
        <v>169</v>
      </c>
      <c r="J179" s="67">
        <v>90</v>
      </c>
    </row>
    <row r="180" spans="1:10" ht="27" thickTop="1" thickBot="1" x14ac:dyDescent="0.25">
      <c r="A180" s="62" t="s">
        <v>168</v>
      </c>
      <c r="B180" s="61" t="s">
        <v>107</v>
      </c>
      <c r="C180" s="57">
        <v>33</v>
      </c>
      <c r="D180" s="61">
        <v>30279473</v>
      </c>
      <c r="E180" s="60" t="s">
        <v>317</v>
      </c>
      <c r="F180" s="66">
        <v>18689.544999999998</v>
      </c>
      <c r="G180" s="66">
        <v>15886.112999999999</v>
      </c>
      <c r="H180" s="66">
        <v>2803.4319999999998</v>
      </c>
      <c r="I180" s="61" t="s">
        <v>169</v>
      </c>
      <c r="J180" s="67">
        <v>90</v>
      </c>
    </row>
    <row r="181" spans="1:10" ht="27" thickTop="1" thickBot="1" x14ac:dyDescent="0.25">
      <c r="A181" s="62" t="s">
        <v>168</v>
      </c>
      <c r="B181" s="61" t="s">
        <v>107</v>
      </c>
      <c r="C181" s="57">
        <v>33</v>
      </c>
      <c r="D181" s="61">
        <v>30279475</v>
      </c>
      <c r="E181" s="60" t="s">
        <v>318</v>
      </c>
      <c r="F181" s="66">
        <v>19418.004000000001</v>
      </c>
      <c r="G181" s="66">
        <v>16505.303</v>
      </c>
      <c r="H181" s="66">
        <v>2912.701</v>
      </c>
      <c r="I181" s="61" t="s">
        <v>169</v>
      </c>
      <c r="J181" s="67">
        <v>90</v>
      </c>
    </row>
    <row r="182" spans="1:10" ht="27" thickTop="1" thickBot="1" x14ac:dyDescent="0.25">
      <c r="A182" s="62" t="s">
        <v>168</v>
      </c>
      <c r="B182" s="61" t="s">
        <v>83</v>
      </c>
      <c r="C182" s="57">
        <v>33</v>
      </c>
      <c r="D182" s="61">
        <v>30271172</v>
      </c>
      <c r="E182" s="60" t="s">
        <v>319</v>
      </c>
      <c r="F182" s="66">
        <v>24298.103999999999</v>
      </c>
      <c r="G182" s="66">
        <v>9719.2420000000002</v>
      </c>
      <c r="H182" s="66">
        <v>14578.861999999999</v>
      </c>
      <c r="I182" s="61" t="s">
        <v>169</v>
      </c>
      <c r="J182" s="67">
        <v>120</v>
      </c>
    </row>
    <row r="183" spans="1:10" ht="27" thickTop="1" thickBot="1" x14ac:dyDescent="0.25">
      <c r="A183" s="62" t="s">
        <v>168</v>
      </c>
      <c r="B183" s="61" t="s">
        <v>115</v>
      </c>
      <c r="C183" s="57">
        <v>33</v>
      </c>
      <c r="D183" s="61">
        <v>30312623</v>
      </c>
      <c r="E183" s="60" t="s">
        <v>320</v>
      </c>
      <c r="F183" s="66">
        <v>30871.205999999998</v>
      </c>
      <c r="G183" s="66">
        <v>24720.41</v>
      </c>
      <c r="H183" s="66">
        <v>6150.7960000000003</v>
      </c>
      <c r="I183" s="61" t="s">
        <v>169</v>
      </c>
      <c r="J183" s="67">
        <v>90</v>
      </c>
    </row>
    <row r="184" spans="1:10" ht="14.25" thickTop="1" thickBot="1" x14ac:dyDescent="0.25">
      <c r="A184" s="62" t="s">
        <v>168</v>
      </c>
      <c r="B184" s="61" t="s">
        <v>81</v>
      </c>
      <c r="C184" s="57">
        <v>33</v>
      </c>
      <c r="D184" s="61">
        <v>30277124</v>
      </c>
      <c r="E184" s="60" t="s">
        <v>321</v>
      </c>
      <c r="F184" s="66">
        <v>28314.312000000002</v>
      </c>
      <c r="G184" s="66">
        <v>24595.562999999998</v>
      </c>
      <c r="H184" s="66">
        <v>3718.7489999999998</v>
      </c>
      <c r="I184" s="61" t="s">
        <v>169</v>
      </c>
      <c r="J184" s="67">
        <v>90</v>
      </c>
    </row>
    <row r="185" spans="1:10" ht="27" thickTop="1" thickBot="1" x14ac:dyDescent="0.25">
      <c r="A185" s="62" t="s">
        <v>168</v>
      </c>
      <c r="B185" s="61" t="s">
        <v>109</v>
      </c>
      <c r="C185" s="57">
        <v>33</v>
      </c>
      <c r="D185" s="61">
        <v>30292076</v>
      </c>
      <c r="E185" s="60" t="s">
        <v>322</v>
      </c>
      <c r="F185" s="66">
        <v>31200.506000000001</v>
      </c>
      <c r="G185" s="66">
        <v>27889.512999999999</v>
      </c>
      <c r="H185" s="66">
        <v>3310.9929999999999</v>
      </c>
      <c r="I185" s="61" t="s">
        <v>169</v>
      </c>
      <c r="J185" s="67">
        <v>90</v>
      </c>
    </row>
    <row r="186" spans="1:10" ht="27" thickTop="1" thickBot="1" x14ac:dyDescent="0.25">
      <c r="A186" s="62" t="s">
        <v>168</v>
      </c>
      <c r="B186" s="61" t="s">
        <v>109</v>
      </c>
      <c r="C186" s="57">
        <v>33</v>
      </c>
      <c r="D186" s="61">
        <v>30294177</v>
      </c>
      <c r="E186" s="60" t="s">
        <v>323</v>
      </c>
      <c r="F186" s="66">
        <v>32509.647000000001</v>
      </c>
      <c r="G186" s="66">
        <v>30845.206999999999</v>
      </c>
      <c r="H186" s="66">
        <v>1664.44</v>
      </c>
      <c r="I186" s="61" t="s">
        <v>169</v>
      </c>
      <c r="J186" s="67">
        <v>90</v>
      </c>
    </row>
    <row r="187" spans="1:10" ht="27" thickTop="1" thickBot="1" x14ac:dyDescent="0.25">
      <c r="A187" s="62" t="s">
        <v>168</v>
      </c>
      <c r="B187" s="61" t="s">
        <v>74</v>
      </c>
      <c r="C187" s="57">
        <v>33</v>
      </c>
      <c r="D187" s="61">
        <v>30273175</v>
      </c>
      <c r="E187" s="60" t="s">
        <v>324</v>
      </c>
      <c r="F187" s="66">
        <v>36062.182000000001</v>
      </c>
      <c r="G187" s="66">
        <v>13273.766</v>
      </c>
      <c r="H187" s="66">
        <v>22788.416000000001</v>
      </c>
      <c r="I187" s="61" t="s">
        <v>169</v>
      </c>
      <c r="J187" s="67">
        <v>90</v>
      </c>
    </row>
    <row r="188" spans="1:10" ht="14.25" thickTop="1" thickBot="1" x14ac:dyDescent="0.25">
      <c r="A188" s="62" t="s">
        <v>168</v>
      </c>
      <c r="B188" s="61" t="s">
        <v>74</v>
      </c>
      <c r="C188" s="57">
        <v>33</v>
      </c>
      <c r="D188" s="61">
        <v>30273173</v>
      </c>
      <c r="E188" s="60" t="s">
        <v>325</v>
      </c>
      <c r="F188" s="66">
        <v>36687.334999999999</v>
      </c>
      <c r="G188" s="66">
        <v>13291.531999999999</v>
      </c>
      <c r="H188" s="66">
        <v>23395.803</v>
      </c>
      <c r="I188" s="61" t="s">
        <v>169</v>
      </c>
      <c r="J188" s="67">
        <v>90</v>
      </c>
    </row>
    <row r="189" spans="1:10" ht="27" thickTop="1" thickBot="1" x14ac:dyDescent="0.25">
      <c r="A189" s="62" t="s">
        <v>168</v>
      </c>
      <c r="B189" s="61" t="s">
        <v>111</v>
      </c>
      <c r="C189" s="57">
        <v>33</v>
      </c>
      <c r="D189" s="61">
        <v>30272873</v>
      </c>
      <c r="E189" s="60" t="s">
        <v>326</v>
      </c>
      <c r="F189" s="66">
        <v>38924.436000000002</v>
      </c>
      <c r="G189" s="66">
        <v>35947.19</v>
      </c>
      <c r="H189" s="66">
        <v>2977.2460000000001</v>
      </c>
      <c r="I189" s="61" t="s">
        <v>169</v>
      </c>
      <c r="J189" s="67">
        <v>90</v>
      </c>
    </row>
    <row r="190" spans="1:10" ht="27" thickTop="1" thickBot="1" x14ac:dyDescent="0.25">
      <c r="A190" s="62" t="s">
        <v>168</v>
      </c>
      <c r="B190" s="61" t="s">
        <v>109</v>
      </c>
      <c r="C190" s="57">
        <v>33</v>
      </c>
      <c r="D190" s="61">
        <v>30292126</v>
      </c>
      <c r="E190" s="60" t="s">
        <v>327</v>
      </c>
      <c r="F190" s="66">
        <v>39046.995999999999</v>
      </c>
      <c r="G190" s="66">
        <v>37094.646000000001</v>
      </c>
      <c r="H190" s="66">
        <v>1952.35</v>
      </c>
      <c r="I190" s="61" t="s">
        <v>169</v>
      </c>
      <c r="J190" s="67">
        <v>90</v>
      </c>
    </row>
    <row r="191" spans="1:10" ht="27" thickTop="1" thickBot="1" x14ac:dyDescent="0.25">
      <c r="A191" s="62" t="s">
        <v>168</v>
      </c>
      <c r="B191" s="61" t="s">
        <v>81</v>
      </c>
      <c r="C191" s="57">
        <v>33</v>
      </c>
      <c r="D191" s="61">
        <v>30276923</v>
      </c>
      <c r="E191" s="60" t="s">
        <v>328</v>
      </c>
      <c r="F191" s="66">
        <v>37510.078000000001</v>
      </c>
      <c r="G191" s="66">
        <v>15843.493</v>
      </c>
      <c r="H191" s="66">
        <v>21666.584999999999</v>
      </c>
      <c r="I191" s="61" t="s">
        <v>169</v>
      </c>
      <c r="J191" s="67">
        <v>90</v>
      </c>
    </row>
    <row r="192" spans="1:10" ht="27" thickTop="1" thickBot="1" x14ac:dyDescent="0.25">
      <c r="A192" s="62" t="s">
        <v>168</v>
      </c>
      <c r="B192" s="61" t="s">
        <v>74</v>
      </c>
      <c r="C192" s="57">
        <v>33</v>
      </c>
      <c r="D192" s="61">
        <v>30276723</v>
      </c>
      <c r="E192" s="60" t="s">
        <v>329</v>
      </c>
      <c r="F192" s="66">
        <v>33977.953000000001</v>
      </c>
      <c r="G192" s="66">
        <v>15937.071600000001</v>
      </c>
      <c r="H192" s="66">
        <v>18040.881399999998</v>
      </c>
      <c r="I192" s="61" t="s">
        <v>169</v>
      </c>
      <c r="J192" s="67">
        <v>90</v>
      </c>
    </row>
    <row r="193" spans="1:10" ht="27" thickTop="1" thickBot="1" x14ac:dyDescent="0.25">
      <c r="A193" s="62" t="s">
        <v>168</v>
      </c>
      <c r="B193" s="61" t="s">
        <v>131</v>
      </c>
      <c r="C193" s="57">
        <v>33</v>
      </c>
      <c r="D193" s="61">
        <v>30218472</v>
      </c>
      <c r="E193" s="60" t="s">
        <v>330</v>
      </c>
      <c r="F193" s="66">
        <v>39805.154999999999</v>
      </c>
      <c r="G193" s="66">
        <v>33464.101000000002</v>
      </c>
      <c r="H193" s="66">
        <v>6341.0540000000001</v>
      </c>
      <c r="I193" s="61" t="s">
        <v>169</v>
      </c>
      <c r="J193" s="67">
        <v>360</v>
      </c>
    </row>
    <row r="194" spans="1:10" ht="14.25" thickTop="1" thickBot="1" x14ac:dyDescent="0.25">
      <c r="A194" s="62" t="s">
        <v>168</v>
      </c>
      <c r="B194" s="61" t="s">
        <v>111</v>
      </c>
      <c r="C194" s="57">
        <v>33</v>
      </c>
      <c r="D194" s="61">
        <v>30136122</v>
      </c>
      <c r="E194" s="60" t="s">
        <v>331</v>
      </c>
      <c r="F194" s="66">
        <v>71346.175000000003</v>
      </c>
      <c r="G194" s="66">
        <v>58971.006000000001</v>
      </c>
      <c r="H194" s="66">
        <v>12375.169</v>
      </c>
      <c r="I194" s="61" t="s">
        <v>169</v>
      </c>
      <c r="J194" s="67">
        <v>120</v>
      </c>
    </row>
    <row r="195" spans="1:10" ht="14.25" thickTop="1" thickBot="1" x14ac:dyDescent="0.25">
      <c r="A195" s="62" t="s">
        <v>168</v>
      </c>
      <c r="B195" s="61" t="s">
        <v>111</v>
      </c>
      <c r="C195" s="57">
        <v>33</v>
      </c>
      <c r="D195" s="61">
        <v>30136129</v>
      </c>
      <c r="E195" s="60" t="s">
        <v>332</v>
      </c>
      <c r="F195" s="66">
        <v>68706.697</v>
      </c>
      <c r="G195" s="66">
        <v>7158.7479999999996</v>
      </c>
      <c r="H195" s="66">
        <v>61547.949000000001</v>
      </c>
      <c r="I195" s="61" t="s">
        <v>169</v>
      </c>
      <c r="J195" s="67">
        <v>60</v>
      </c>
    </row>
    <row r="196" spans="1:10" ht="27" thickTop="1" thickBot="1" x14ac:dyDescent="0.25">
      <c r="A196" s="62" t="s">
        <v>168</v>
      </c>
      <c r="B196" s="61" t="s">
        <v>111</v>
      </c>
      <c r="C196" s="57">
        <v>33</v>
      </c>
      <c r="D196" s="61">
        <v>30136132</v>
      </c>
      <c r="E196" s="60" t="s">
        <v>333</v>
      </c>
      <c r="F196" s="66">
        <v>66982.361999999994</v>
      </c>
      <c r="G196" s="66">
        <v>34415.669000000002</v>
      </c>
      <c r="H196" s="66">
        <v>32566.692999999999</v>
      </c>
      <c r="I196" s="61" t="s">
        <v>169</v>
      </c>
      <c r="J196" s="67">
        <v>60</v>
      </c>
    </row>
    <row r="197" spans="1:10" ht="27" thickTop="1" thickBot="1" x14ac:dyDescent="0.25">
      <c r="A197" s="62" t="s">
        <v>168</v>
      </c>
      <c r="B197" s="61" t="s">
        <v>111</v>
      </c>
      <c r="C197" s="57">
        <v>33</v>
      </c>
      <c r="D197" s="61">
        <v>30136133</v>
      </c>
      <c r="E197" s="60" t="s">
        <v>334</v>
      </c>
      <c r="F197" s="66">
        <v>38450.699000000001</v>
      </c>
      <c r="G197" s="66">
        <v>33831.288</v>
      </c>
      <c r="H197" s="66">
        <v>4619.4110000000001</v>
      </c>
      <c r="I197" s="61" t="s">
        <v>169</v>
      </c>
      <c r="J197" s="67">
        <v>60</v>
      </c>
    </row>
    <row r="198" spans="1:10" ht="27" thickTop="1" thickBot="1" x14ac:dyDescent="0.25">
      <c r="A198" s="62" t="s">
        <v>168</v>
      </c>
      <c r="B198" s="61" t="s">
        <v>111</v>
      </c>
      <c r="C198" s="57">
        <v>33</v>
      </c>
      <c r="D198" s="61">
        <v>30136144</v>
      </c>
      <c r="E198" s="60" t="s">
        <v>335</v>
      </c>
      <c r="F198" s="66">
        <v>71571.506999999998</v>
      </c>
      <c r="G198" s="66">
        <v>64349.985999999997</v>
      </c>
      <c r="H198" s="66">
        <v>7221.5209999999997</v>
      </c>
      <c r="I198" s="61" t="s">
        <v>169</v>
      </c>
      <c r="J198" s="67">
        <v>60</v>
      </c>
    </row>
    <row r="199" spans="1:10" ht="27" thickTop="1" thickBot="1" x14ac:dyDescent="0.25">
      <c r="A199" s="62" t="s">
        <v>168</v>
      </c>
      <c r="B199" s="61" t="s">
        <v>115</v>
      </c>
      <c r="C199" s="57">
        <v>33</v>
      </c>
      <c r="D199" s="61">
        <v>30323872</v>
      </c>
      <c r="E199" s="60" t="s">
        <v>336</v>
      </c>
      <c r="F199" s="66">
        <v>45028.88</v>
      </c>
      <c r="G199" s="66">
        <v>39249.756000000001</v>
      </c>
      <c r="H199" s="66">
        <v>5779.1239999999998</v>
      </c>
      <c r="I199" s="61" t="s">
        <v>169</v>
      </c>
      <c r="J199" s="67">
        <v>120</v>
      </c>
    </row>
    <row r="200" spans="1:10" ht="27" thickTop="1" thickBot="1" x14ac:dyDescent="0.25">
      <c r="A200" s="62" t="s">
        <v>168</v>
      </c>
      <c r="B200" s="61" t="s">
        <v>81</v>
      </c>
      <c r="C200" s="57">
        <v>33</v>
      </c>
      <c r="D200" s="61">
        <v>30353625</v>
      </c>
      <c r="E200" s="60" t="s">
        <v>337</v>
      </c>
      <c r="F200" s="66">
        <v>45213.178</v>
      </c>
      <c r="G200" s="66">
        <v>18085.271000000001</v>
      </c>
      <c r="H200" s="66">
        <v>27127.906999999999</v>
      </c>
      <c r="I200" s="61" t="s">
        <v>169</v>
      </c>
      <c r="J200" s="67">
        <v>90</v>
      </c>
    </row>
    <row r="201" spans="1:10" ht="27" thickTop="1" thickBot="1" x14ac:dyDescent="0.25">
      <c r="A201" s="62" t="s">
        <v>168</v>
      </c>
      <c r="B201" s="61" t="s">
        <v>81</v>
      </c>
      <c r="C201" s="57">
        <v>33</v>
      </c>
      <c r="D201" s="61">
        <v>30277426</v>
      </c>
      <c r="E201" s="60" t="s">
        <v>338</v>
      </c>
      <c r="F201" s="66">
        <v>43090.756999999998</v>
      </c>
      <c r="G201" s="66">
        <v>42168.394</v>
      </c>
      <c r="H201" s="66">
        <v>922.36300000000006</v>
      </c>
      <c r="I201" s="61" t="s">
        <v>169</v>
      </c>
      <c r="J201" s="67">
        <v>360</v>
      </c>
    </row>
    <row r="202" spans="1:10" ht="27" thickTop="1" thickBot="1" x14ac:dyDescent="0.25">
      <c r="A202" s="62" t="s">
        <v>168</v>
      </c>
      <c r="B202" s="61" t="s">
        <v>81</v>
      </c>
      <c r="C202" s="57">
        <v>33</v>
      </c>
      <c r="D202" s="61">
        <v>30277377</v>
      </c>
      <c r="E202" s="60" t="s">
        <v>339</v>
      </c>
      <c r="F202" s="66">
        <v>43138.868999999999</v>
      </c>
      <c r="G202" s="66">
        <v>43064.116000000002</v>
      </c>
      <c r="H202" s="66">
        <v>74.753</v>
      </c>
      <c r="I202" s="61" t="s">
        <v>169</v>
      </c>
      <c r="J202" s="67">
        <v>360</v>
      </c>
    </row>
    <row r="203" spans="1:10" ht="27" thickTop="1" thickBot="1" x14ac:dyDescent="0.25">
      <c r="A203" s="62" t="s">
        <v>168</v>
      </c>
      <c r="B203" s="61" t="s">
        <v>111</v>
      </c>
      <c r="C203" s="57">
        <v>33</v>
      </c>
      <c r="D203" s="61">
        <v>30136140</v>
      </c>
      <c r="E203" s="60" t="s">
        <v>340</v>
      </c>
      <c r="F203" s="66">
        <v>46934.838000000003</v>
      </c>
      <c r="G203" s="66">
        <v>24990.798999999999</v>
      </c>
      <c r="H203" s="66">
        <v>21944.039000000001</v>
      </c>
      <c r="I203" s="61" t="s">
        <v>169</v>
      </c>
      <c r="J203" s="67">
        <v>90</v>
      </c>
    </row>
    <row r="204" spans="1:10" ht="27" thickTop="1" thickBot="1" x14ac:dyDescent="0.25">
      <c r="A204" s="62" t="s">
        <v>168</v>
      </c>
      <c r="B204" s="61" t="s">
        <v>81</v>
      </c>
      <c r="C204" s="57">
        <v>33</v>
      </c>
      <c r="D204" s="61">
        <v>30322572</v>
      </c>
      <c r="E204" s="60" t="s">
        <v>341</v>
      </c>
      <c r="F204" s="66">
        <v>43948.222999999998</v>
      </c>
      <c r="G204" s="66">
        <v>40071.97</v>
      </c>
      <c r="H204" s="66">
        <v>3876.2530000000002</v>
      </c>
      <c r="I204" s="61" t="s">
        <v>169</v>
      </c>
      <c r="J204" s="67">
        <v>360</v>
      </c>
    </row>
    <row r="205" spans="1:10" ht="14.25" thickTop="1" thickBot="1" x14ac:dyDescent="0.25">
      <c r="A205" s="62" t="s">
        <v>168</v>
      </c>
      <c r="B205" s="61" t="s">
        <v>74</v>
      </c>
      <c r="C205" s="57">
        <v>33</v>
      </c>
      <c r="D205" s="61">
        <v>30273176</v>
      </c>
      <c r="E205" s="60" t="s">
        <v>342</v>
      </c>
      <c r="F205" s="66">
        <v>43402.784</v>
      </c>
      <c r="G205" s="66">
        <v>19770.874</v>
      </c>
      <c r="H205" s="66">
        <v>23631.91</v>
      </c>
      <c r="I205" s="61" t="s">
        <v>169</v>
      </c>
      <c r="J205" s="67">
        <v>90</v>
      </c>
    </row>
    <row r="206" spans="1:10" ht="27" thickTop="1" thickBot="1" x14ac:dyDescent="0.25">
      <c r="A206" s="62" t="s">
        <v>168</v>
      </c>
      <c r="B206" s="61" t="s">
        <v>81</v>
      </c>
      <c r="C206" s="57">
        <v>33</v>
      </c>
      <c r="D206" s="61">
        <v>30322772</v>
      </c>
      <c r="E206" s="60" t="s">
        <v>343</v>
      </c>
      <c r="F206" s="66">
        <v>48744.758000000002</v>
      </c>
      <c r="G206" s="66">
        <v>46542.603000000003</v>
      </c>
      <c r="H206" s="66">
        <v>2202.1550000000002</v>
      </c>
      <c r="I206" s="61" t="s">
        <v>169</v>
      </c>
      <c r="J206" s="67">
        <v>90</v>
      </c>
    </row>
    <row r="207" spans="1:10" ht="27" thickTop="1" thickBot="1" x14ac:dyDescent="0.25">
      <c r="A207" s="62" t="s">
        <v>168</v>
      </c>
      <c r="B207" s="61" t="s">
        <v>74</v>
      </c>
      <c r="C207" s="57">
        <v>33</v>
      </c>
      <c r="D207" s="61">
        <v>30276673</v>
      </c>
      <c r="E207" s="60" t="s">
        <v>344</v>
      </c>
      <c r="F207" s="66">
        <v>59090.216</v>
      </c>
      <c r="G207" s="66">
        <v>20933.635600000001</v>
      </c>
      <c r="H207" s="66">
        <v>38156.580399999999</v>
      </c>
      <c r="I207" s="61" t="s">
        <v>169</v>
      </c>
      <c r="J207" s="67">
        <v>90</v>
      </c>
    </row>
    <row r="208" spans="1:10" ht="27" thickTop="1" thickBot="1" x14ac:dyDescent="0.25">
      <c r="A208" s="62" t="s">
        <v>168</v>
      </c>
      <c r="B208" s="61" t="s">
        <v>82</v>
      </c>
      <c r="C208" s="57">
        <v>33</v>
      </c>
      <c r="D208" s="61">
        <v>30271323</v>
      </c>
      <c r="E208" s="60" t="s">
        <v>345</v>
      </c>
      <c r="F208" s="66">
        <v>44088.383999999998</v>
      </c>
      <c r="G208" s="66">
        <v>28939.686000000002</v>
      </c>
      <c r="H208" s="66">
        <v>15148.698</v>
      </c>
      <c r="I208" s="61" t="s">
        <v>169</v>
      </c>
      <c r="J208" s="67">
        <v>360</v>
      </c>
    </row>
    <row r="209" spans="1:10" ht="27" thickTop="1" thickBot="1" x14ac:dyDescent="0.25">
      <c r="A209" s="62" t="s">
        <v>168</v>
      </c>
      <c r="B209" s="61" t="s">
        <v>111</v>
      </c>
      <c r="C209" s="57">
        <v>33</v>
      </c>
      <c r="D209" s="61">
        <v>30318823</v>
      </c>
      <c r="E209" s="60" t="s">
        <v>346</v>
      </c>
      <c r="F209" s="66">
        <v>52927.324999999997</v>
      </c>
      <c r="G209" s="66">
        <v>51844.425000000003</v>
      </c>
      <c r="H209" s="66">
        <v>1082.9000000000001</v>
      </c>
      <c r="I209" s="61" t="s">
        <v>169</v>
      </c>
      <c r="J209" s="67">
        <v>90</v>
      </c>
    </row>
    <row r="210" spans="1:10" ht="27" thickTop="1" thickBot="1" x14ac:dyDescent="0.25">
      <c r="A210" s="62" t="s">
        <v>168</v>
      </c>
      <c r="B210" s="61" t="s">
        <v>111</v>
      </c>
      <c r="C210" s="57">
        <v>33</v>
      </c>
      <c r="D210" s="61">
        <v>30318826</v>
      </c>
      <c r="E210" s="60" t="s">
        <v>347</v>
      </c>
      <c r="F210" s="66">
        <v>54732.021999999997</v>
      </c>
      <c r="G210" s="66">
        <v>53477.762999999999</v>
      </c>
      <c r="H210" s="66">
        <v>1254.259</v>
      </c>
      <c r="I210" s="61" t="s">
        <v>169</v>
      </c>
      <c r="J210" s="67">
        <v>90</v>
      </c>
    </row>
    <row r="211" spans="1:10" ht="27" thickTop="1" thickBot="1" x14ac:dyDescent="0.25">
      <c r="A211" s="62" t="s">
        <v>168</v>
      </c>
      <c r="B211" s="61" t="s">
        <v>132</v>
      </c>
      <c r="C211" s="57">
        <v>33</v>
      </c>
      <c r="D211" s="61">
        <v>30349222</v>
      </c>
      <c r="E211" s="60" t="s">
        <v>348</v>
      </c>
      <c r="F211" s="66">
        <v>43563.656000000003</v>
      </c>
      <c r="G211" s="66">
        <v>30494.559000000001</v>
      </c>
      <c r="H211" s="66">
        <v>13069.097</v>
      </c>
      <c r="I211" s="61" t="s">
        <v>169</v>
      </c>
      <c r="J211" s="67">
        <v>120</v>
      </c>
    </row>
    <row r="212" spans="1:10" ht="27" thickTop="1" thickBot="1" x14ac:dyDescent="0.25">
      <c r="A212" s="62" t="s">
        <v>168</v>
      </c>
      <c r="B212" s="61" t="s">
        <v>77</v>
      </c>
      <c r="C212" s="57">
        <v>33</v>
      </c>
      <c r="D212" s="61">
        <v>30322472</v>
      </c>
      <c r="E212" s="60" t="s">
        <v>349</v>
      </c>
      <c r="F212" s="66">
        <v>40975.976999999999</v>
      </c>
      <c r="G212" s="66">
        <v>33190.542000000001</v>
      </c>
      <c r="H212" s="66">
        <v>7785.4350000000004</v>
      </c>
      <c r="I212" s="61" t="s">
        <v>169</v>
      </c>
      <c r="J212" s="67">
        <v>60</v>
      </c>
    </row>
    <row r="213" spans="1:10" ht="27" thickTop="1" thickBot="1" x14ac:dyDescent="0.25">
      <c r="A213" s="62" t="s">
        <v>168</v>
      </c>
      <c r="B213" s="61" t="s">
        <v>81</v>
      </c>
      <c r="C213" s="57">
        <v>33</v>
      </c>
      <c r="D213" s="61">
        <v>30277374</v>
      </c>
      <c r="E213" s="60" t="s">
        <v>350</v>
      </c>
      <c r="F213" s="66">
        <v>53873.917999999998</v>
      </c>
      <c r="G213" s="66">
        <v>49289.24</v>
      </c>
      <c r="H213" s="66">
        <v>4584.6779999999999</v>
      </c>
      <c r="I213" s="61" t="s">
        <v>169</v>
      </c>
      <c r="J213" s="67">
        <v>360</v>
      </c>
    </row>
    <row r="214" spans="1:10" ht="27" thickTop="1" thickBot="1" x14ac:dyDescent="0.25">
      <c r="A214" s="62" t="s">
        <v>168</v>
      </c>
      <c r="B214" s="61" t="s">
        <v>304</v>
      </c>
      <c r="C214" s="57">
        <v>33</v>
      </c>
      <c r="D214" s="61">
        <v>30354324</v>
      </c>
      <c r="E214" s="60" t="s">
        <v>351</v>
      </c>
      <c r="F214" s="66">
        <v>59460.962</v>
      </c>
      <c r="G214" s="66">
        <v>23784.384999999998</v>
      </c>
      <c r="H214" s="66">
        <v>35676.576999999997</v>
      </c>
      <c r="I214" s="61" t="s">
        <v>169</v>
      </c>
      <c r="J214" s="67">
        <v>90</v>
      </c>
    </row>
    <row r="215" spans="1:10" ht="27" thickTop="1" thickBot="1" x14ac:dyDescent="0.25">
      <c r="A215" s="62" t="s">
        <v>168</v>
      </c>
      <c r="B215" s="61" t="s">
        <v>109</v>
      </c>
      <c r="C215" s="57">
        <v>33</v>
      </c>
      <c r="D215" s="61">
        <v>30292826</v>
      </c>
      <c r="E215" s="60" t="s">
        <v>352</v>
      </c>
      <c r="F215" s="66">
        <v>60016.860999999997</v>
      </c>
      <c r="G215" s="66">
        <v>57016.017</v>
      </c>
      <c r="H215" s="66">
        <v>3000.8440000000001</v>
      </c>
      <c r="I215" s="61" t="s">
        <v>169</v>
      </c>
      <c r="J215" s="67">
        <v>120</v>
      </c>
    </row>
    <row r="216" spans="1:10" ht="27" thickTop="1" thickBot="1" x14ac:dyDescent="0.25">
      <c r="A216" s="62" t="s">
        <v>168</v>
      </c>
      <c r="B216" s="61" t="s">
        <v>107</v>
      </c>
      <c r="C216" s="57">
        <v>33</v>
      </c>
      <c r="D216" s="61">
        <v>30279422</v>
      </c>
      <c r="E216" s="60" t="s">
        <v>353</v>
      </c>
      <c r="F216" s="66">
        <v>61598</v>
      </c>
      <c r="G216" s="66">
        <v>24639.563999999998</v>
      </c>
      <c r="H216" s="66">
        <v>36958.436000000002</v>
      </c>
      <c r="I216" s="61" t="s">
        <v>169</v>
      </c>
      <c r="J216" s="67">
        <v>90</v>
      </c>
    </row>
    <row r="217" spans="1:10" ht="14.25" thickTop="1" thickBot="1" x14ac:dyDescent="0.25">
      <c r="A217" s="62" t="s">
        <v>168</v>
      </c>
      <c r="B217" s="61" t="s">
        <v>79</v>
      </c>
      <c r="C217" s="57">
        <v>33</v>
      </c>
      <c r="D217" s="61">
        <v>30325340</v>
      </c>
      <c r="E217" s="60" t="s">
        <v>354</v>
      </c>
      <c r="F217" s="66">
        <v>63257.205000000002</v>
      </c>
      <c r="G217" s="66">
        <v>63254.205000000002</v>
      </c>
      <c r="H217" s="66">
        <v>3</v>
      </c>
      <c r="I217" s="61" t="s">
        <v>169</v>
      </c>
      <c r="J217" s="67">
        <v>360</v>
      </c>
    </row>
    <row r="218" spans="1:10" ht="27" thickTop="1" thickBot="1" x14ac:dyDescent="0.25">
      <c r="A218" s="62" t="s">
        <v>168</v>
      </c>
      <c r="B218" s="61" t="s">
        <v>132</v>
      </c>
      <c r="C218" s="57">
        <v>33</v>
      </c>
      <c r="D218" s="61">
        <v>30310822</v>
      </c>
      <c r="E218" s="60" t="s">
        <v>355</v>
      </c>
      <c r="F218" s="66">
        <v>61223.519</v>
      </c>
      <c r="G218" s="66">
        <v>24698.413</v>
      </c>
      <c r="H218" s="66">
        <v>36525.106</v>
      </c>
      <c r="I218" s="61" t="s">
        <v>169</v>
      </c>
      <c r="J218" s="67">
        <v>120</v>
      </c>
    </row>
    <row r="219" spans="1:10" ht="27" thickTop="1" thickBot="1" x14ac:dyDescent="0.25">
      <c r="A219" s="62" t="s">
        <v>168</v>
      </c>
      <c r="B219" s="61" t="s">
        <v>81</v>
      </c>
      <c r="C219" s="57">
        <v>33</v>
      </c>
      <c r="D219" s="61">
        <v>30277472</v>
      </c>
      <c r="E219" s="60" t="s">
        <v>356</v>
      </c>
      <c r="F219" s="66">
        <v>61438.211000000003</v>
      </c>
      <c r="G219" s="66">
        <v>56408.050999999999</v>
      </c>
      <c r="H219" s="66">
        <v>5030.16</v>
      </c>
      <c r="I219" s="61" t="s">
        <v>169</v>
      </c>
      <c r="J219" s="67">
        <v>360</v>
      </c>
    </row>
    <row r="220" spans="1:10" ht="27" thickTop="1" thickBot="1" x14ac:dyDescent="0.25">
      <c r="A220" s="62" t="s">
        <v>168</v>
      </c>
      <c r="B220" s="61" t="s">
        <v>132</v>
      </c>
      <c r="C220" s="57">
        <v>33</v>
      </c>
      <c r="D220" s="61">
        <v>30310823</v>
      </c>
      <c r="E220" s="60" t="s">
        <v>357</v>
      </c>
      <c r="F220" s="66">
        <v>64036.875</v>
      </c>
      <c r="G220" s="66">
        <v>54072.112999999998</v>
      </c>
      <c r="H220" s="66">
        <v>9964.7620000000006</v>
      </c>
      <c r="I220" s="61" t="s">
        <v>169</v>
      </c>
      <c r="J220" s="67">
        <v>120</v>
      </c>
    </row>
    <row r="221" spans="1:10" ht="27" thickTop="1" thickBot="1" x14ac:dyDescent="0.25">
      <c r="A221" s="62" t="s">
        <v>168</v>
      </c>
      <c r="B221" s="61" t="s">
        <v>74</v>
      </c>
      <c r="C221" s="57">
        <v>33</v>
      </c>
      <c r="D221" s="61">
        <v>30322322</v>
      </c>
      <c r="E221" s="60" t="s">
        <v>358</v>
      </c>
      <c r="F221" s="66">
        <v>54708.421999999999</v>
      </c>
      <c r="G221" s="66">
        <v>26038.41</v>
      </c>
      <c r="H221" s="66">
        <v>28670.011999999999</v>
      </c>
      <c r="I221" s="61" t="s">
        <v>169</v>
      </c>
      <c r="J221" s="67">
        <v>90</v>
      </c>
    </row>
    <row r="222" spans="1:10" ht="14.25" thickTop="1" thickBot="1" x14ac:dyDescent="0.25">
      <c r="A222" s="62" t="s">
        <v>168</v>
      </c>
      <c r="B222" s="61" t="s">
        <v>132</v>
      </c>
      <c r="C222" s="57">
        <v>33</v>
      </c>
      <c r="D222" s="61">
        <v>30306622</v>
      </c>
      <c r="E222" s="60" t="s">
        <v>359</v>
      </c>
      <c r="F222" s="66">
        <v>59944.267</v>
      </c>
      <c r="G222" s="66">
        <v>41960.987000000001</v>
      </c>
      <c r="H222" s="66">
        <v>17983.28</v>
      </c>
      <c r="I222" s="61" t="s">
        <v>169</v>
      </c>
      <c r="J222" s="67">
        <v>120</v>
      </c>
    </row>
    <row r="223" spans="1:10" ht="14.25" thickTop="1" thickBot="1" x14ac:dyDescent="0.25">
      <c r="A223" s="62" t="s">
        <v>168</v>
      </c>
      <c r="B223" s="61" t="s">
        <v>81</v>
      </c>
      <c r="C223" s="57">
        <v>33</v>
      </c>
      <c r="D223" s="61">
        <v>30277072</v>
      </c>
      <c r="E223" s="60" t="s">
        <v>360</v>
      </c>
      <c r="F223" s="66">
        <v>65804.743000000002</v>
      </c>
      <c r="G223" s="66">
        <v>27449.186000000002</v>
      </c>
      <c r="H223" s="66">
        <v>38355.557000000001</v>
      </c>
      <c r="I223" s="61" t="s">
        <v>169</v>
      </c>
      <c r="J223" s="67">
        <v>90</v>
      </c>
    </row>
    <row r="224" spans="1:10" ht="27" thickTop="1" thickBot="1" x14ac:dyDescent="0.25">
      <c r="A224" s="62" t="s">
        <v>168</v>
      </c>
      <c r="B224" s="61" t="s">
        <v>77</v>
      </c>
      <c r="C224" s="57">
        <v>33</v>
      </c>
      <c r="D224" s="61">
        <v>30276724</v>
      </c>
      <c r="E224" s="60" t="s">
        <v>361</v>
      </c>
      <c r="F224" s="66">
        <v>69750.442999999999</v>
      </c>
      <c r="G224" s="66">
        <v>69660.697</v>
      </c>
      <c r="H224" s="66">
        <v>89.745999999999995</v>
      </c>
      <c r="I224" s="61" t="s">
        <v>169</v>
      </c>
      <c r="J224" s="67">
        <v>360</v>
      </c>
    </row>
    <row r="225" spans="1:10" ht="27" thickTop="1" thickBot="1" x14ac:dyDescent="0.25">
      <c r="A225" s="62" t="s">
        <v>168</v>
      </c>
      <c r="B225" s="61" t="s">
        <v>74</v>
      </c>
      <c r="C225" s="57">
        <v>33</v>
      </c>
      <c r="D225" s="61">
        <v>30276722</v>
      </c>
      <c r="E225" s="60" t="s">
        <v>362</v>
      </c>
      <c r="F225" s="66">
        <v>69826.557000000001</v>
      </c>
      <c r="G225" s="66">
        <v>27930.622800000001</v>
      </c>
      <c r="H225" s="66">
        <v>41895.934200000003</v>
      </c>
      <c r="I225" s="61" t="s">
        <v>169</v>
      </c>
      <c r="J225" s="67">
        <v>90</v>
      </c>
    </row>
    <row r="226" spans="1:10" ht="14.25" thickTop="1" thickBot="1" x14ac:dyDescent="0.25">
      <c r="A226" s="62" t="s">
        <v>168</v>
      </c>
      <c r="B226" s="61" t="s">
        <v>79</v>
      </c>
      <c r="C226" s="57">
        <v>33</v>
      </c>
      <c r="D226" s="61">
        <v>30278123</v>
      </c>
      <c r="E226" s="60" t="s">
        <v>363</v>
      </c>
      <c r="F226" s="66">
        <v>68879.247000000003</v>
      </c>
      <c r="G226" s="66">
        <v>67501.258000000002</v>
      </c>
      <c r="H226" s="66">
        <v>1377.989</v>
      </c>
      <c r="I226" s="61" t="s">
        <v>169</v>
      </c>
      <c r="J226" s="67">
        <v>120</v>
      </c>
    </row>
    <row r="227" spans="1:10" ht="27" thickTop="1" thickBot="1" x14ac:dyDescent="0.25">
      <c r="A227" s="62" t="s">
        <v>168</v>
      </c>
      <c r="B227" s="61" t="s">
        <v>81</v>
      </c>
      <c r="C227" s="57">
        <v>33</v>
      </c>
      <c r="D227" s="61">
        <v>30135903</v>
      </c>
      <c r="E227" s="60" t="s">
        <v>364</v>
      </c>
      <c r="F227" s="66">
        <v>41160.853000000003</v>
      </c>
      <c r="G227" s="66">
        <v>35344.597999999998</v>
      </c>
      <c r="H227" s="66">
        <v>5816.2550000000001</v>
      </c>
      <c r="I227" s="61" t="s">
        <v>169</v>
      </c>
      <c r="J227" s="67">
        <v>90</v>
      </c>
    </row>
    <row r="228" spans="1:10" ht="27" thickTop="1" thickBot="1" x14ac:dyDescent="0.25">
      <c r="A228" s="62" t="s">
        <v>168</v>
      </c>
      <c r="B228" s="61" t="s">
        <v>81</v>
      </c>
      <c r="C228" s="57">
        <v>33</v>
      </c>
      <c r="D228" s="61">
        <v>30136117</v>
      </c>
      <c r="E228" s="60" t="s">
        <v>365</v>
      </c>
      <c r="F228" s="66">
        <v>79965.442999999999</v>
      </c>
      <c r="G228" s="66">
        <v>76138.759000000005</v>
      </c>
      <c r="H228" s="66">
        <v>3826.6840000000002</v>
      </c>
      <c r="I228" s="61" t="s">
        <v>169</v>
      </c>
      <c r="J228" s="67">
        <v>360</v>
      </c>
    </row>
    <row r="229" spans="1:10" ht="27" thickTop="1" thickBot="1" x14ac:dyDescent="0.25">
      <c r="A229" s="62" t="s">
        <v>168</v>
      </c>
      <c r="B229" s="61" t="s">
        <v>81</v>
      </c>
      <c r="C229" s="57">
        <v>33</v>
      </c>
      <c r="D229" s="61">
        <v>30276824</v>
      </c>
      <c r="E229" s="60" t="s">
        <v>366</v>
      </c>
      <c r="F229" s="66">
        <v>65542.107999999993</v>
      </c>
      <c r="G229" s="66">
        <v>30204.587</v>
      </c>
      <c r="H229" s="66">
        <v>35337.521000000001</v>
      </c>
      <c r="I229" s="61" t="s">
        <v>169</v>
      </c>
      <c r="J229" s="67">
        <v>90</v>
      </c>
    </row>
    <row r="230" spans="1:10" ht="27" thickTop="1" thickBot="1" x14ac:dyDescent="0.25">
      <c r="A230" s="62" t="s">
        <v>168</v>
      </c>
      <c r="B230" s="61" t="s">
        <v>78</v>
      </c>
      <c r="C230" s="57">
        <v>33</v>
      </c>
      <c r="D230" s="61">
        <v>30278426</v>
      </c>
      <c r="E230" s="60" t="s">
        <v>367</v>
      </c>
      <c r="F230" s="66">
        <v>76108.729000000007</v>
      </c>
      <c r="G230" s="66">
        <v>68485.141000000003</v>
      </c>
      <c r="H230" s="66">
        <v>7623.5879999999997</v>
      </c>
      <c r="I230" s="61" t="s">
        <v>169</v>
      </c>
      <c r="J230" s="67">
        <v>90</v>
      </c>
    </row>
    <row r="231" spans="1:10" ht="27" thickTop="1" thickBot="1" x14ac:dyDescent="0.25">
      <c r="A231" s="62" t="s">
        <v>168</v>
      </c>
      <c r="B231" s="61" t="s">
        <v>131</v>
      </c>
      <c r="C231" s="57">
        <v>33</v>
      </c>
      <c r="D231" s="61">
        <v>30275374</v>
      </c>
      <c r="E231" s="60" t="s">
        <v>368</v>
      </c>
      <c r="F231" s="66">
        <v>72850.538</v>
      </c>
      <c r="G231" s="66">
        <v>55764.851999999999</v>
      </c>
      <c r="H231" s="66">
        <v>17085.686000000002</v>
      </c>
      <c r="I231" s="61" t="s">
        <v>169</v>
      </c>
      <c r="J231" s="67">
        <v>90</v>
      </c>
    </row>
    <row r="232" spans="1:10" ht="27" thickTop="1" thickBot="1" x14ac:dyDescent="0.25">
      <c r="A232" s="62" t="s">
        <v>168</v>
      </c>
      <c r="B232" s="61" t="s">
        <v>82</v>
      </c>
      <c r="C232" s="57">
        <v>33</v>
      </c>
      <c r="D232" s="61">
        <v>30109536</v>
      </c>
      <c r="E232" s="60" t="s">
        <v>369</v>
      </c>
      <c r="F232" s="66">
        <v>105529.842</v>
      </c>
      <c r="G232" s="66">
        <v>90287.895999999993</v>
      </c>
      <c r="H232" s="66">
        <v>15241.946</v>
      </c>
      <c r="I232" s="61" t="s">
        <v>169</v>
      </c>
      <c r="J232" s="67">
        <v>360</v>
      </c>
    </row>
    <row r="233" spans="1:10" ht="27" thickTop="1" thickBot="1" x14ac:dyDescent="0.25">
      <c r="A233" s="62" t="s">
        <v>168</v>
      </c>
      <c r="B233" s="61" t="s">
        <v>79</v>
      </c>
      <c r="C233" s="57">
        <v>33</v>
      </c>
      <c r="D233" s="61">
        <v>30278129</v>
      </c>
      <c r="E233" s="60" t="s">
        <v>370</v>
      </c>
      <c r="F233" s="66">
        <v>76061.349000000002</v>
      </c>
      <c r="G233" s="66">
        <v>31123.194</v>
      </c>
      <c r="H233" s="66">
        <v>44938.154999999999</v>
      </c>
      <c r="I233" s="61" t="s">
        <v>169</v>
      </c>
      <c r="J233" s="67">
        <v>120</v>
      </c>
    </row>
    <row r="234" spans="1:10" ht="27" thickTop="1" thickBot="1" x14ac:dyDescent="0.25">
      <c r="A234" s="62" t="s">
        <v>168</v>
      </c>
      <c r="B234" s="61" t="s">
        <v>107</v>
      </c>
      <c r="C234" s="57">
        <v>33</v>
      </c>
      <c r="D234" s="61">
        <v>30321773</v>
      </c>
      <c r="E234" s="60" t="s">
        <v>371</v>
      </c>
      <c r="F234" s="66">
        <v>76249.25</v>
      </c>
      <c r="G234" s="66">
        <v>31133.375</v>
      </c>
      <c r="H234" s="66">
        <v>45115.875</v>
      </c>
      <c r="I234" s="61" t="s">
        <v>169</v>
      </c>
      <c r="J234" s="67">
        <v>90</v>
      </c>
    </row>
    <row r="235" spans="1:10" ht="27" thickTop="1" thickBot="1" x14ac:dyDescent="0.25">
      <c r="A235" s="62" t="s">
        <v>168</v>
      </c>
      <c r="B235" s="61" t="s">
        <v>82</v>
      </c>
      <c r="C235" s="57">
        <v>33</v>
      </c>
      <c r="D235" s="61">
        <v>30269723</v>
      </c>
      <c r="E235" s="60" t="s">
        <v>372</v>
      </c>
      <c r="F235" s="66">
        <v>81755.998999999996</v>
      </c>
      <c r="G235" s="66">
        <v>44156.044999999998</v>
      </c>
      <c r="H235" s="66">
        <v>37599.953999999998</v>
      </c>
      <c r="I235" s="61" t="s">
        <v>169</v>
      </c>
      <c r="J235" s="67">
        <v>360</v>
      </c>
    </row>
    <row r="236" spans="1:10" ht="27" thickTop="1" thickBot="1" x14ac:dyDescent="0.25">
      <c r="A236" s="62" t="s">
        <v>168</v>
      </c>
      <c r="B236" s="61" t="s">
        <v>82</v>
      </c>
      <c r="C236" s="57">
        <v>33</v>
      </c>
      <c r="D236" s="61">
        <v>30320422</v>
      </c>
      <c r="E236" s="60" t="s">
        <v>373</v>
      </c>
      <c r="F236" s="66">
        <v>79559.171000000002</v>
      </c>
      <c r="G236" s="66">
        <v>71545.805999999997</v>
      </c>
      <c r="H236" s="66">
        <v>8013.3649999999998</v>
      </c>
      <c r="I236" s="61" t="s">
        <v>169</v>
      </c>
      <c r="J236" s="67">
        <v>360</v>
      </c>
    </row>
    <row r="237" spans="1:10" ht="14.25" thickTop="1" thickBot="1" x14ac:dyDescent="0.25">
      <c r="A237" s="62" t="s">
        <v>168</v>
      </c>
      <c r="B237" s="61" t="s">
        <v>107</v>
      </c>
      <c r="C237" s="57">
        <v>33</v>
      </c>
      <c r="D237" s="61">
        <v>30279472</v>
      </c>
      <c r="E237" s="60" t="s">
        <v>374</v>
      </c>
      <c r="F237" s="66">
        <v>78659.188999999998</v>
      </c>
      <c r="G237" s="66">
        <v>31710.050999999999</v>
      </c>
      <c r="H237" s="66">
        <v>46949.137999999999</v>
      </c>
      <c r="I237" s="61" t="s">
        <v>169</v>
      </c>
      <c r="J237" s="67">
        <v>90</v>
      </c>
    </row>
    <row r="238" spans="1:10" ht="27" thickTop="1" thickBot="1" x14ac:dyDescent="0.25">
      <c r="A238" s="62" t="s">
        <v>168</v>
      </c>
      <c r="B238" s="61" t="s">
        <v>111</v>
      </c>
      <c r="C238" s="57">
        <v>33</v>
      </c>
      <c r="D238" s="61">
        <v>30272772</v>
      </c>
      <c r="E238" s="60" t="s">
        <v>375</v>
      </c>
      <c r="F238" s="66">
        <v>80000</v>
      </c>
      <c r="G238" s="66">
        <v>32000</v>
      </c>
      <c r="H238" s="66">
        <v>48000</v>
      </c>
      <c r="I238" s="61" t="s">
        <v>169</v>
      </c>
      <c r="J238" s="67">
        <v>90</v>
      </c>
    </row>
    <row r="239" spans="1:10" ht="27" thickTop="1" thickBot="1" x14ac:dyDescent="0.25">
      <c r="A239" s="62" t="s">
        <v>168</v>
      </c>
      <c r="B239" s="61" t="s">
        <v>74</v>
      </c>
      <c r="C239" s="57">
        <v>33</v>
      </c>
      <c r="D239" s="61">
        <v>30276772</v>
      </c>
      <c r="E239" s="60" t="s">
        <v>376</v>
      </c>
      <c r="F239" s="66">
        <v>76158.67</v>
      </c>
      <c r="G239" s="66">
        <v>68540.396400000012</v>
      </c>
      <c r="H239" s="66">
        <v>7618.2735999999941</v>
      </c>
      <c r="I239" s="61" t="s">
        <v>169</v>
      </c>
      <c r="J239" s="67">
        <v>90</v>
      </c>
    </row>
    <row r="240" spans="1:10" ht="14.25" thickTop="1" thickBot="1" x14ac:dyDescent="0.25">
      <c r="A240" s="62" t="s">
        <v>168</v>
      </c>
      <c r="B240" s="61" t="s">
        <v>83</v>
      </c>
      <c r="C240" s="57">
        <v>33</v>
      </c>
      <c r="D240" s="61">
        <v>30259227</v>
      </c>
      <c r="E240" s="60" t="s">
        <v>377</v>
      </c>
      <c r="F240" s="66">
        <v>79936.679000000004</v>
      </c>
      <c r="G240" s="66">
        <v>71943.010999999999</v>
      </c>
      <c r="H240" s="66">
        <v>7993.6679999999997</v>
      </c>
      <c r="I240" s="61" t="s">
        <v>169</v>
      </c>
      <c r="J240" s="67">
        <v>120</v>
      </c>
    </row>
    <row r="241" spans="1:10" ht="27" thickTop="1" thickBot="1" x14ac:dyDescent="0.25">
      <c r="A241" s="62" t="s">
        <v>168</v>
      </c>
      <c r="B241" s="61" t="s">
        <v>107</v>
      </c>
      <c r="C241" s="57">
        <v>33</v>
      </c>
      <c r="D241" s="61">
        <v>30321326</v>
      </c>
      <c r="E241" s="60" t="s">
        <v>378</v>
      </c>
      <c r="F241" s="66">
        <v>79737.437999999995</v>
      </c>
      <c r="G241" s="66">
        <v>32231.15</v>
      </c>
      <c r="H241" s="66">
        <v>47506.288</v>
      </c>
      <c r="I241" s="61" t="s">
        <v>169</v>
      </c>
      <c r="J241" s="67">
        <v>90</v>
      </c>
    </row>
    <row r="242" spans="1:10" ht="27" thickTop="1" thickBot="1" x14ac:dyDescent="0.25">
      <c r="A242" s="62" t="s">
        <v>168</v>
      </c>
      <c r="B242" s="61" t="s">
        <v>77</v>
      </c>
      <c r="C242" s="57">
        <v>33</v>
      </c>
      <c r="D242" s="61">
        <v>30272322</v>
      </c>
      <c r="E242" s="60" t="s">
        <v>379</v>
      </c>
      <c r="F242" s="66">
        <v>57171.336000000003</v>
      </c>
      <c r="G242" s="66">
        <v>46308.781999999999</v>
      </c>
      <c r="H242" s="66">
        <v>10862.554</v>
      </c>
      <c r="I242" s="61" t="s">
        <v>169</v>
      </c>
      <c r="J242" s="67">
        <v>90</v>
      </c>
    </row>
    <row r="243" spans="1:10" ht="14.25" thickTop="1" thickBot="1" x14ac:dyDescent="0.25">
      <c r="A243" s="62" t="s">
        <v>168</v>
      </c>
      <c r="B243" s="61" t="s">
        <v>79</v>
      </c>
      <c r="C243" s="57">
        <v>33</v>
      </c>
      <c r="D243" s="61">
        <v>30278027</v>
      </c>
      <c r="E243" s="60" t="s">
        <v>380</v>
      </c>
      <c r="F243" s="66">
        <v>79177.119000000006</v>
      </c>
      <c r="G243" s="66">
        <v>32386.315999999999</v>
      </c>
      <c r="H243" s="66">
        <v>46790.803</v>
      </c>
      <c r="I243" s="61" t="s">
        <v>169</v>
      </c>
      <c r="J243" s="67">
        <v>120</v>
      </c>
    </row>
    <row r="244" spans="1:10" ht="27" thickTop="1" thickBot="1" x14ac:dyDescent="0.25">
      <c r="A244" s="62" t="s">
        <v>168</v>
      </c>
      <c r="B244" s="61" t="s">
        <v>111</v>
      </c>
      <c r="C244" s="57">
        <v>33</v>
      </c>
      <c r="D244" s="61">
        <v>30272723</v>
      </c>
      <c r="E244" s="60" t="s">
        <v>381</v>
      </c>
      <c r="F244" s="66">
        <v>79249.460999999996</v>
      </c>
      <c r="G244" s="66">
        <v>32400</v>
      </c>
      <c r="H244" s="66">
        <v>46849.461000000003</v>
      </c>
      <c r="I244" s="61" t="s">
        <v>169</v>
      </c>
      <c r="J244" s="67">
        <v>120</v>
      </c>
    </row>
    <row r="245" spans="1:10" ht="27" thickTop="1" thickBot="1" x14ac:dyDescent="0.25">
      <c r="A245" s="62" t="s">
        <v>168</v>
      </c>
      <c r="B245" s="61" t="s">
        <v>131</v>
      </c>
      <c r="C245" s="57">
        <v>33</v>
      </c>
      <c r="D245" s="61">
        <v>30274172</v>
      </c>
      <c r="E245" s="60" t="s">
        <v>382</v>
      </c>
      <c r="F245" s="66">
        <v>81615.725000000006</v>
      </c>
      <c r="G245" s="66">
        <v>32666.400000000001</v>
      </c>
      <c r="H245" s="66">
        <v>48949.324999999997</v>
      </c>
      <c r="I245" s="61" t="s">
        <v>169</v>
      </c>
      <c r="J245" s="67">
        <v>90</v>
      </c>
    </row>
    <row r="246" spans="1:10" ht="27" thickTop="1" thickBot="1" x14ac:dyDescent="0.25">
      <c r="A246" s="62" t="s">
        <v>168</v>
      </c>
      <c r="B246" s="61" t="s">
        <v>83</v>
      </c>
      <c r="C246" s="57">
        <v>33</v>
      </c>
      <c r="D246" s="61">
        <v>30270823</v>
      </c>
      <c r="E246" s="60" t="s">
        <v>383</v>
      </c>
      <c r="F246" s="66">
        <v>81812.322</v>
      </c>
      <c r="G246" s="66">
        <v>81802.322</v>
      </c>
      <c r="H246" s="66">
        <v>10</v>
      </c>
      <c r="I246" s="61" t="s">
        <v>169</v>
      </c>
      <c r="J246" s="67">
        <v>360</v>
      </c>
    </row>
    <row r="247" spans="1:10" ht="27" thickTop="1" thickBot="1" x14ac:dyDescent="0.25">
      <c r="A247" s="62" t="s">
        <v>168</v>
      </c>
      <c r="B247" s="61" t="s">
        <v>78</v>
      </c>
      <c r="C247" s="57">
        <v>33</v>
      </c>
      <c r="D247" s="61">
        <v>30274823</v>
      </c>
      <c r="E247" s="60" t="s">
        <v>384</v>
      </c>
      <c r="F247" s="66">
        <v>76931.884000000005</v>
      </c>
      <c r="G247" s="66">
        <v>72965.584000000003</v>
      </c>
      <c r="H247" s="66">
        <v>3966.3</v>
      </c>
      <c r="I247" s="61" t="s">
        <v>169</v>
      </c>
      <c r="J247" s="67">
        <v>90</v>
      </c>
    </row>
    <row r="248" spans="1:10" ht="27" thickTop="1" thickBot="1" x14ac:dyDescent="0.25">
      <c r="A248" s="62" t="s">
        <v>168</v>
      </c>
      <c r="B248" s="61" t="s">
        <v>78</v>
      </c>
      <c r="C248" s="57">
        <v>33</v>
      </c>
      <c r="D248" s="61">
        <v>30323672</v>
      </c>
      <c r="E248" s="60" t="s">
        <v>385</v>
      </c>
      <c r="F248" s="66">
        <v>81085.986999999994</v>
      </c>
      <c r="G248" s="66">
        <v>72699.270999999993</v>
      </c>
      <c r="H248" s="66">
        <v>8386.7160000000003</v>
      </c>
      <c r="I248" s="61" t="s">
        <v>169</v>
      </c>
      <c r="J248" s="67">
        <v>90</v>
      </c>
    </row>
    <row r="249" spans="1:10" ht="27" thickTop="1" thickBot="1" x14ac:dyDescent="0.25">
      <c r="A249" s="62" t="s">
        <v>168</v>
      </c>
      <c r="B249" s="61" t="s">
        <v>74</v>
      </c>
      <c r="C249" s="57">
        <v>33</v>
      </c>
      <c r="D249" s="61">
        <v>30322272</v>
      </c>
      <c r="E249" s="60" t="s">
        <v>386</v>
      </c>
      <c r="F249" s="66">
        <v>74481.918999999994</v>
      </c>
      <c r="G249" s="66">
        <v>32744.205600000001</v>
      </c>
      <c r="H249" s="66">
        <v>41737.713400000001</v>
      </c>
      <c r="I249" s="61" t="s">
        <v>169</v>
      </c>
      <c r="J249" s="67">
        <v>90</v>
      </c>
    </row>
    <row r="250" spans="1:10" ht="27" thickTop="1" thickBot="1" x14ac:dyDescent="0.25">
      <c r="A250" s="62" t="s">
        <v>168</v>
      </c>
      <c r="B250" s="61" t="s">
        <v>78</v>
      </c>
      <c r="C250" s="57">
        <v>33</v>
      </c>
      <c r="D250" s="61">
        <v>30274925</v>
      </c>
      <c r="E250" s="60" t="s">
        <v>387</v>
      </c>
      <c r="F250" s="66">
        <v>81461.232999999993</v>
      </c>
      <c r="G250" s="66">
        <v>73315.03</v>
      </c>
      <c r="H250" s="66">
        <v>8146.2030000000004</v>
      </c>
      <c r="I250" s="61" t="s">
        <v>169</v>
      </c>
      <c r="J250" s="67">
        <v>120</v>
      </c>
    </row>
    <row r="251" spans="1:10" ht="27" thickTop="1" thickBot="1" x14ac:dyDescent="0.25">
      <c r="A251" s="62" t="s">
        <v>168</v>
      </c>
      <c r="B251" s="61" t="s">
        <v>131</v>
      </c>
      <c r="C251" s="57">
        <v>33</v>
      </c>
      <c r="D251" s="61">
        <v>30208272</v>
      </c>
      <c r="E251" s="60" t="s">
        <v>388</v>
      </c>
      <c r="F251" s="66">
        <v>81839.123000000007</v>
      </c>
      <c r="G251" s="66">
        <v>73650.429000000004</v>
      </c>
      <c r="H251" s="66">
        <v>8188.6940000000004</v>
      </c>
      <c r="I251" s="61" t="s">
        <v>169</v>
      </c>
      <c r="J251" s="67">
        <v>60</v>
      </c>
    </row>
    <row r="252" spans="1:10" ht="27" thickTop="1" thickBot="1" x14ac:dyDescent="0.25">
      <c r="A252" s="62" t="s">
        <v>168</v>
      </c>
      <c r="B252" s="61" t="s">
        <v>115</v>
      </c>
      <c r="C252" s="57">
        <v>33</v>
      </c>
      <c r="D252" s="61">
        <v>30323823</v>
      </c>
      <c r="E252" s="60" t="s">
        <v>389</v>
      </c>
      <c r="F252" s="66">
        <v>81827.150999999998</v>
      </c>
      <c r="G252" s="66">
        <v>53187.646999999997</v>
      </c>
      <c r="H252" s="66">
        <v>28639.504000000001</v>
      </c>
      <c r="I252" s="61" t="s">
        <v>169</v>
      </c>
      <c r="J252" s="67">
        <v>120</v>
      </c>
    </row>
    <row r="253" spans="1:10" ht="27" thickTop="1" thickBot="1" x14ac:dyDescent="0.25">
      <c r="A253" s="62" t="s">
        <v>168</v>
      </c>
      <c r="B253" s="61" t="s">
        <v>132</v>
      </c>
      <c r="C253" s="57">
        <v>33</v>
      </c>
      <c r="D253" s="61">
        <v>30136067</v>
      </c>
      <c r="E253" s="60" t="s">
        <v>390</v>
      </c>
      <c r="F253" s="66">
        <v>53101.37</v>
      </c>
      <c r="G253" s="66">
        <v>47800.336000000003</v>
      </c>
      <c r="H253" s="66">
        <v>5301.0339999999997</v>
      </c>
      <c r="I253" s="61" t="s">
        <v>169</v>
      </c>
      <c r="J253" s="67">
        <v>120</v>
      </c>
    </row>
    <row r="254" spans="1:10" ht="14.25" thickTop="1" thickBot="1" x14ac:dyDescent="0.25">
      <c r="A254" s="62" t="s">
        <v>168</v>
      </c>
      <c r="B254" s="61" t="s">
        <v>82</v>
      </c>
      <c r="C254" s="57">
        <v>33</v>
      </c>
      <c r="D254" s="61">
        <v>30362374</v>
      </c>
      <c r="E254" s="60" t="s">
        <v>391</v>
      </c>
      <c r="F254" s="66">
        <v>39885.014999999999</v>
      </c>
      <c r="G254" s="66">
        <v>30140.748</v>
      </c>
      <c r="H254" s="66">
        <v>9744.2669999999998</v>
      </c>
      <c r="I254" s="61" t="s">
        <v>169</v>
      </c>
      <c r="J254" s="67">
        <v>90</v>
      </c>
    </row>
    <row r="255" spans="1:10" ht="14.25" thickTop="1" thickBot="1" x14ac:dyDescent="0.25">
      <c r="A255" s="62" t="s">
        <v>168</v>
      </c>
      <c r="B255" s="61" t="s">
        <v>82</v>
      </c>
      <c r="C255" s="57">
        <v>33</v>
      </c>
      <c r="D255" s="61">
        <v>30362472</v>
      </c>
      <c r="E255" s="60" t="s">
        <v>392</v>
      </c>
      <c r="F255" s="66">
        <v>45772.572</v>
      </c>
      <c r="G255" s="66">
        <v>41195.468000000001</v>
      </c>
      <c r="H255" s="66">
        <v>4577.1040000000003</v>
      </c>
      <c r="I255" s="61" t="s">
        <v>169</v>
      </c>
      <c r="J255" s="67">
        <v>360</v>
      </c>
    </row>
    <row r="256" spans="1:10" ht="27" thickTop="1" thickBot="1" x14ac:dyDescent="0.25">
      <c r="A256" s="62" t="s">
        <v>168</v>
      </c>
      <c r="B256" s="61" t="s">
        <v>82</v>
      </c>
      <c r="C256" s="57">
        <v>33</v>
      </c>
      <c r="D256" s="61">
        <v>30409324</v>
      </c>
      <c r="E256" s="60" t="s">
        <v>393</v>
      </c>
      <c r="F256" s="66">
        <v>86396</v>
      </c>
      <c r="G256" s="66">
        <v>84186.073999999993</v>
      </c>
      <c r="H256" s="66">
        <v>2209.9259999999999</v>
      </c>
      <c r="I256" s="61" t="s">
        <v>169</v>
      </c>
      <c r="J256" s="67">
        <v>360</v>
      </c>
    </row>
    <row r="257" spans="1:10" ht="27" thickTop="1" thickBot="1" x14ac:dyDescent="0.25">
      <c r="A257" s="62" t="s">
        <v>168</v>
      </c>
      <c r="B257" s="61" t="s">
        <v>82</v>
      </c>
      <c r="C257" s="57">
        <v>33</v>
      </c>
      <c r="D257" s="61">
        <v>30413178</v>
      </c>
      <c r="E257" s="60" t="s">
        <v>394</v>
      </c>
      <c r="F257" s="66">
        <v>27006.003000000001</v>
      </c>
      <c r="G257" s="66">
        <v>24305.401999999998</v>
      </c>
      <c r="H257" s="66">
        <v>2700.6010000000001</v>
      </c>
      <c r="I257" s="61" t="s">
        <v>169</v>
      </c>
      <c r="J257" s="67">
        <v>360</v>
      </c>
    </row>
    <row r="258" spans="1:10" ht="27" thickTop="1" thickBot="1" x14ac:dyDescent="0.25">
      <c r="A258" s="62" t="s">
        <v>168</v>
      </c>
      <c r="B258" s="61" t="s">
        <v>82</v>
      </c>
      <c r="C258" s="57">
        <v>33</v>
      </c>
      <c r="D258" s="61">
        <v>30415522</v>
      </c>
      <c r="E258" s="60" t="s">
        <v>395</v>
      </c>
      <c r="F258" s="66">
        <v>42528.421000000002</v>
      </c>
      <c r="G258" s="66">
        <v>4252.8419999999996</v>
      </c>
      <c r="H258" s="66">
        <v>38275.578999999998</v>
      </c>
      <c r="I258" s="61" t="s">
        <v>169</v>
      </c>
      <c r="J258" s="67">
        <v>90</v>
      </c>
    </row>
    <row r="259" spans="1:10" ht="14.25" thickTop="1" thickBot="1" x14ac:dyDescent="0.25">
      <c r="A259" s="62" t="s">
        <v>168</v>
      </c>
      <c r="B259" s="61" t="s">
        <v>86</v>
      </c>
      <c r="C259" s="57">
        <v>33</v>
      </c>
      <c r="D259" s="61">
        <v>30415922</v>
      </c>
      <c r="E259" s="60" t="s">
        <v>396</v>
      </c>
      <c r="F259" s="66">
        <v>57692.212</v>
      </c>
      <c r="G259" s="66">
        <v>51609.74</v>
      </c>
      <c r="H259" s="66">
        <v>6082.4719999999998</v>
      </c>
      <c r="I259" s="61" t="s">
        <v>169</v>
      </c>
      <c r="J259" s="67">
        <v>360</v>
      </c>
    </row>
    <row r="260" spans="1:10" ht="27" thickTop="1" thickBot="1" x14ac:dyDescent="0.25">
      <c r="A260" s="62" t="s">
        <v>168</v>
      </c>
      <c r="B260" s="61" t="s">
        <v>81</v>
      </c>
      <c r="C260" s="57">
        <v>33</v>
      </c>
      <c r="D260" s="61">
        <v>30416731</v>
      </c>
      <c r="E260" s="60" t="s">
        <v>397</v>
      </c>
      <c r="F260" s="66">
        <v>51675.972999999998</v>
      </c>
      <c r="G260" s="66">
        <v>49769.625999999997</v>
      </c>
      <c r="H260" s="66">
        <v>1906.347</v>
      </c>
      <c r="I260" s="61" t="s">
        <v>169</v>
      </c>
      <c r="J260" s="67">
        <v>360</v>
      </c>
    </row>
    <row r="261" spans="1:10" ht="14.25" thickTop="1" thickBot="1" x14ac:dyDescent="0.25">
      <c r="A261" s="62" t="s">
        <v>168</v>
      </c>
      <c r="B261" s="61" t="s">
        <v>82</v>
      </c>
      <c r="C261" s="57">
        <v>33</v>
      </c>
      <c r="D261" s="61">
        <v>30417222</v>
      </c>
      <c r="E261" s="60" t="s">
        <v>398</v>
      </c>
      <c r="F261" s="66">
        <v>76367.191000000006</v>
      </c>
      <c r="G261" s="66">
        <v>68723.187999999995</v>
      </c>
      <c r="H261" s="66">
        <v>7644.0029999999997</v>
      </c>
      <c r="I261" s="61" t="s">
        <v>169</v>
      </c>
      <c r="J261" s="67">
        <v>360</v>
      </c>
    </row>
    <row r="262" spans="1:10" ht="27" thickTop="1" thickBot="1" x14ac:dyDescent="0.25">
      <c r="A262" s="62" t="s">
        <v>168</v>
      </c>
      <c r="B262" s="61" t="s">
        <v>86</v>
      </c>
      <c r="C262" s="57">
        <v>33</v>
      </c>
      <c r="D262" s="61">
        <v>30417395</v>
      </c>
      <c r="E262" s="60" t="s">
        <v>399</v>
      </c>
      <c r="F262" s="66">
        <v>85526.603000000003</v>
      </c>
      <c r="G262" s="66">
        <v>76974.697</v>
      </c>
      <c r="H262" s="66">
        <v>8551.9060000000009</v>
      </c>
      <c r="I262" s="61" t="s">
        <v>169</v>
      </c>
      <c r="J262" s="67">
        <v>120</v>
      </c>
    </row>
    <row r="263" spans="1:10" ht="27" thickTop="1" thickBot="1" x14ac:dyDescent="0.25">
      <c r="A263" s="62" t="s">
        <v>168</v>
      </c>
      <c r="B263" s="61" t="s">
        <v>86</v>
      </c>
      <c r="C263" s="57">
        <v>33</v>
      </c>
      <c r="D263" s="61">
        <v>30417528</v>
      </c>
      <c r="E263" s="60" t="s">
        <v>400</v>
      </c>
      <c r="F263" s="66">
        <v>83174.457999999999</v>
      </c>
      <c r="G263" s="66">
        <v>80196.587</v>
      </c>
      <c r="H263" s="66">
        <v>2977.8710000000001</v>
      </c>
      <c r="I263" s="61" t="s">
        <v>169</v>
      </c>
      <c r="J263" s="67">
        <v>360</v>
      </c>
    </row>
    <row r="264" spans="1:10" ht="27" thickTop="1" thickBot="1" x14ac:dyDescent="0.25">
      <c r="A264" s="62" t="s">
        <v>168</v>
      </c>
      <c r="B264" s="61" t="s">
        <v>86</v>
      </c>
      <c r="C264" s="57">
        <v>33</v>
      </c>
      <c r="D264" s="61">
        <v>30417530</v>
      </c>
      <c r="E264" s="60" t="s">
        <v>401</v>
      </c>
      <c r="F264" s="66">
        <v>85526.601999999999</v>
      </c>
      <c r="G264" s="66">
        <v>76977.843999999997</v>
      </c>
      <c r="H264" s="66">
        <v>8548.7579999999998</v>
      </c>
      <c r="I264" s="61" t="s">
        <v>169</v>
      </c>
      <c r="J264" s="67">
        <v>120</v>
      </c>
    </row>
    <row r="265" spans="1:10" ht="14.25" thickTop="1" thickBot="1" x14ac:dyDescent="0.25">
      <c r="A265" s="62" t="s">
        <v>168</v>
      </c>
      <c r="B265" s="61" t="s">
        <v>86</v>
      </c>
      <c r="C265" s="57">
        <v>33</v>
      </c>
      <c r="D265" s="61">
        <v>30418434</v>
      </c>
      <c r="E265" s="60" t="s">
        <v>402</v>
      </c>
      <c r="F265" s="66">
        <v>75373.172000000006</v>
      </c>
      <c r="G265" s="66">
        <v>65438.1</v>
      </c>
      <c r="H265" s="66">
        <v>9935.0720000000001</v>
      </c>
      <c r="I265" s="61" t="s">
        <v>169</v>
      </c>
      <c r="J265" s="67">
        <v>360</v>
      </c>
    </row>
    <row r="266" spans="1:10" ht="27" thickTop="1" thickBot="1" x14ac:dyDescent="0.25">
      <c r="A266" s="62" t="s">
        <v>168</v>
      </c>
      <c r="B266" s="61" t="s">
        <v>111</v>
      </c>
      <c r="C266" s="57">
        <v>33</v>
      </c>
      <c r="D266" s="61">
        <v>30418634</v>
      </c>
      <c r="E266" s="60" t="s">
        <v>403</v>
      </c>
      <c r="F266" s="66">
        <v>73721.096000000005</v>
      </c>
      <c r="G266" s="66">
        <v>70035.039000000004</v>
      </c>
      <c r="H266" s="66">
        <v>3686.0569999999998</v>
      </c>
      <c r="I266" s="61" t="s">
        <v>169</v>
      </c>
      <c r="J266" s="67">
        <v>360</v>
      </c>
    </row>
    <row r="267" spans="1:10" ht="27" thickTop="1" thickBot="1" x14ac:dyDescent="0.25">
      <c r="A267" s="62" t="s">
        <v>168</v>
      </c>
      <c r="B267" s="61" t="s">
        <v>82</v>
      </c>
      <c r="C267" s="57">
        <v>33</v>
      </c>
      <c r="D267" s="61">
        <v>30420025</v>
      </c>
      <c r="E267" s="60" t="s">
        <v>404</v>
      </c>
      <c r="F267" s="66">
        <v>43420.506000000001</v>
      </c>
      <c r="G267" s="66">
        <v>39077.267999999996</v>
      </c>
      <c r="H267" s="66">
        <v>4343.2380000000003</v>
      </c>
      <c r="I267" s="61" t="s">
        <v>169</v>
      </c>
      <c r="J267" s="67">
        <v>360</v>
      </c>
    </row>
    <row r="268" spans="1:10" ht="27" thickTop="1" thickBot="1" x14ac:dyDescent="0.25">
      <c r="A268" s="62" t="s">
        <v>168</v>
      </c>
      <c r="B268" s="61" t="s">
        <v>109</v>
      </c>
      <c r="C268" s="57">
        <v>33</v>
      </c>
      <c r="D268" s="61">
        <v>30420472</v>
      </c>
      <c r="E268" s="60" t="s">
        <v>405</v>
      </c>
      <c r="F268" s="66">
        <v>77394.740999999995</v>
      </c>
      <c r="G268" s="66">
        <v>69409.441000000006</v>
      </c>
      <c r="H268" s="66">
        <v>7985.3</v>
      </c>
      <c r="I268" s="61" t="s">
        <v>169</v>
      </c>
      <c r="J268" s="67">
        <v>360</v>
      </c>
    </row>
    <row r="269" spans="1:10" ht="27" thickTop="1" thickBot="1" x14ac:dyDescent="0.25">
      <c r="A269" s="62" t="s">
        <v>168</v>
      </c>
      <c r="B269" s="61" t="s">
        <v>105</v>
      </c>
      <c r="C269" s="57">
        <v>33</v>
      </c>
      <c r="D269" s="61">
        <v>30420645</v>
      </c>
      <c r="E269" s="60" t="s">
        <v>406</v>
      </c>
      <c r="F269" s="66">
        <v>78058.645000000004</v>
      </c>
      <c r="G269" s="66">
        <v>56922.963000000003</v>
      </c>
      <c r="H269" s="66">
        <v>21135.682000000001</v>
      </c>
      <c r="I269" s="61" t="s">
        <v>169</v>
      </c>
      <c r="J269" s="67">
        <v>150</v>
      </c>
    </row>
    <row r="270" spans="1:10" ht="27" thickTop="1" thickBot="1" x14ac:dyDescent="0.25">
      <c r="A270" s="62" t="s">
        <v>168</v>
      </c>
      <c r="B270" s="61" t="s">
        <v>81</v>
      </c>
      <c r="C270" s="57">
        <v>33</v>
      </c>
      <c r="D270" s="61">
        <v>30420674</v>
      </c>
      <c r="E270" s="60" t="s">
        <v>407</v>
      </c>
      <c r="F270" s="66">
        <v>66236.567999999999</v>
      </c>
      <c r="G270" s="66">
        <v>59612.911</v>
      </c>
      <c r="H270" s="66">
        <v>6623.6570000000002</v>
      </c>
      <c r="I270" s="61" t="s">
        <v>169</v>
      </c>
      <c r="J270" s="67">
        <v>90</v>
      </c>
    </row>
    <row r="271" spans="1:10" ht="27" thickTop="1" thickBot="1" x14ac:dyDescent="0.25">
      <c r="A271" s="62" t="s">
        <v>168</v>
      </c>
      <c r="B271" s="61" t="s">
        <v>77</v>
      </c>
      <c r="C271" s="57">
        <v>33</v>
      </c>
      <c r="D271" s="61">
        <v>30322172</v>
      </c>
      <c r="E271" s="60" t="s">
        <v>408</v>
      </c>
      <c r="F271" s="66">
        <v>33641.874000000003</v>
      </c>
      <c r="G271" s="66">
        <v>28932.012999999999</v>
      </c>
      <c r="H271" s="66">
        <v>4709.8609999999999</v>
      </c>
      <c r="I271" s="61" t="s">
        <v>169</v>
      </c>
      <c r="J271" s="67">
        <v>60</v>
      </c>
    </row>
    <row r="272" spans="1:10" ht="14.25" thickTop="1" thickBot="1" x14ac:dyDescent="0.25">
      <c r="A272" s="62" t="s">
        <v>168</v>
      </c>
      <c r="B272" s="61" t="s">
        <v>111</v>
      </c>
      <c r="C272" s="57">
        <v>33</v>
      </c>
      <c r="D272" s="61">
        <v>30420826</v>
      </c>
      <c r="E272" s="60" t="s">
        <v>409</v>
      </c>
      <c r="F272" s="66">
        <v>55375.887000000002</v>
      </c>
      <c r="G272" s="66">
        <v>52607.093000000001</v>
      </c>
      <c r="H272" s="66">
        <v>2768.7939999999999</v>
      </c>
      <c r="I272" s="61" t="s">
        <v>169</v>
      </c>
      <c r="J272" s="67">
        <v>90</v>
      </c>
    </row>
    <row r="273" spans="1:10" ht="27" thickTop="1" thickBot="1" x14ac:dyDescent="0.25">
      <c r="A273" s="62" t="s">
        <v>168</v>
      </c>
      <c r="B273" s="61" t="s">
        <v>84</v>
      </c>
      <c r="C273" s="57">
        <v>33</v>
      </c>
      <c r="D273" s="61">
        <v>30420874</v>
      </c>
      <c r="E273" s="60" t="s">
        <v>410</v>
      </c>
      <c r="F273" s="66">
        <v>62278.75</v>
      </c>
      <c r="G273" s="66">
        <v>62119.184999999998</v>
      </c>
      <c r="H273" s="66">
        <v>159.565</v>
      </c>
      <c r="I273" s="61" t="s">
        <v>169</v>
      </c>
      <c r="J273" s="67">
        <v>360</v>
      </c>
    </row>
    <row r="274" spans="1:10" ht="27" thickTop="1" thickBot="1" x14ac:dyDescent="0.25">
      <c r="A274" s="62" t="s">
        <v>168</v>
      </c>
      <c r="B274" s="61" t="s">
        <v>77</v>
      </c>
      <c r="C274" s="57">
        <v>33</v>
      </c>
      <c r="D274" s="61">
        <v>30421098</v>
      </c>
      <c r="E274" s="60" t="s">
        <v>411</v>
      </c>
      <c r="F274" s="66">
        <v>47631.188000000002</v>
      </c>
      <c r="G274" s="66">
        <v>42689.438999999998</v>
      </c>
      <c r="H274" s="66">
        <v>4941.7489999999998</v>
      </c>
      <c r="I274" s="61" t="s">
        <v>169</v>
      </c>
      <c r="J274" s="67">
        <v>120</v>
      </c>
    </row>
    <row r="275" spans="1:10" ht="27" thickTop="1" thickBot="1" x14ac:dyDescent="0.25">
      <c r="A275" s="62" t="s">
        <v>168</v>
      </c>
      <c r="B275" s="61" t="s">
        <v>77</v>
      </c>
      <c r="C275" s="57">
        <v>33</v>
      </c>
      <c r="D275" s="61">
        <v>30421101</v>
      </c>
      <c r="E275" s="60" t="s">
        <v>412</v>
      </c>
      <c r="F275" s="66">
        <v>33341.540999999997</v>
      </c>
      <c r="G275" s="66">
        <v>32191.573</v>
      </c>
      <c r="H275" s="66">
        <v>1149.9680000000001</v>
      </c>
      <c r="I275" s="61" t="s">
        <v>169</v>
      </c>
      <c r="J275" s="67">
        <v>120</v>
      </c>
    </row>
    <row r="276" spans="1:10" ht="14.25" thickTop="1" thickBot="1" x14ac:dyDescent="0.25">
      <c r="A276" s="62" t="s">
        <v>168</v>
      </c>
      <c r="B276" s="61" t="s">
        <v>77</v>
      </c>
      <c r="C276" s="57">
        <v>33</v>
      </c>
      <c r="D276" s="61">
        <v>30421104</v>
      </c>
      <c r="E276" s="60" t="s">
        <v>413</v>
      </c>
      <c r="F276" s="66">
        <v>31012.539000000001</v>
      </c>
      <c r="G276" s="66">
        <v>20411.871999999999</v>
      </c>
      <c r="H276" s="66">
        <v>10600.666999999999</v>
      </c>
      <c r="I276" s="61" t="s">
        <v>169</v>
      </c>
      <c r="J276" s="67">
        <v>120</v>
      </c>
    </row>
    <row r="277" spans="1:10" ht="14.25" thickTop="1" thickBot="1" x14ac:dyDescent="0.25">
      <c r="A277" s="62" t="s">
        <v>168</v>
      </c>
      <c r="B277" s="61" t="s">
        <v>111</v>
      </c>
      <c r="C277" s="57">
        <v>33</v>
      </c>
      <c r="D277" s="61">
        <v>30421274</v>
      </c>
      <c r="E277" s="60" t="s">
        <v>414</v>
      </c>
      <c r="F277" s="66">
        <v>74462.633000000002</v>
      </c>
      <c r="G277" s="66">
        <v>70739.5</v>
      </c>
      <c r="H277" s="66">
        <v>3723.1329999999998</v>
      </c>
      <c r="I277" s="61" t="s">
        <v>169</v>
      </c>
      <c r="J277" s="67">
        <v>90</v>
      </c>
    </row>
    <row r="278" spans="1:10" ht="27" thickTop="1" thickBot="1" x14ac:dyDescent="0.25">
      <c r="A278" s="62" t="s">
        <v>168</v>
      </c>
      <c r="B278" s="61" t="s">
        <v>78</v>
      </c>
      <c r="C278" s="57">
        <v>33</v>
      </c>
      <c r="D278" s="61">
        <v>30421373</v>
      </c>
      <c r="E278" s="60" t="s">
        <v>415</v>
      </c>
      <c r="F278" s="66">
        <v>85963.815000000002</v>
      </c>
      <c r="G278" s="66">
        <v>57027.49</v>
      </c>
      <c r="H278" s="66">
        <v>28936.325000000001</v>
      </c>
      <c r="I278" s="61" t="s">
        <v>169</v>
      </c>
      <c r="J278" s="67">
        <v>90</v>
      </c>
    </row>
    <row r="279" spans="1:10" ht="27" thickTop="1" thickBot="1" x14ac:dyDescent="0.25">
      <c r="A279" s="62" t="s">
        <v>168</v>
      </c>
      <c r="B279" s="61" t="s">
        <v>78</v>
      </c>
      <c r="C279" s="57">
        <v>33</v>
      </c>
      <c r="D279" s="61">
        <v>30421422</v>
      </c>
      <c r="E279" s="60" t="s">
        <v>416</v>
      </c>
      <c r="F279" s="66">
        <v>80920</v>
      </c>
      <c r="G279" s="66">
        <v>36936.112999999998</v>
      </c>
      <c r="H279" s="66">
        <v>43983.887000000002</v>
      </c>
      <c r="I279" s="61" t="s">
        <v>169</v>
      </c>
      <c r="J279" s="67">
        <v>90</v>
      </c>
    </row>
    <row r="280" spans="1:10" ht="27" thickTop="1" thickBot="1" x14ac:dyDescent="0.25">
      <c r="A280" s="62" t="s">
        <v>168</v>
      </c>
      <c r="B280" s="61" t="s">
        <v>78</v>
      </c>
      <c r="C280" s="57">
        <v>33</v>
      </c>
      <c r="D280" s="61">
        <v>30421423</v>
      </c>
      <c r="E280" s="60" t="s">
        <v>417</v>
      </c>
      <c r="F280" s="66">
        <v>80920</v>
      </c>
      <c r="G280" s="66">
        <v>36936.112999999998</v>
      </c>
      <c r="H280" s="66">
        <v>43983.887000000002</v>
      </c>
      <c r="I280" s="61" t="s">
        <v>169</v>
      </c>
      <c r="J280" s="67">
        <v>90</v>
      </c>
    </row>
    <row r="281" spans="1:10" ht="27" thickTop="1" thickBot="1" x14ac:dyDescent="0.25">
      <c r="A281" s="62" t="s">
        <v>168</v>
      </c>
      <c r="B281" s="61" t="s">
        <v>78</v>
      </c>
      <c r="C281" s="57">
        <v>33</v>
      </c>
      <c r="D281" s="61">
        <v>30421424</v>
      </c>
      <c r="E281" s="60" t="s">
        <v>418</v>
      </c>
      <c r="F281" s="66">
        <v>80920</v>
      </c>
      <c r="G281" s="66">
        <v>36691.271000000001</v>
      </c>
      <c r="H281" s="66">
        <v>44228.728999999999</v>
      </c>
      <c r="I281" s="61" t="s">
        <v>169</v>
      </c>
      <c r="J281" s="67">
        <v>90</v>
      </c>
    </row>
    <row r="282" spans="1:10" ht="27" thickTop="1" thickBot="1" x14ac:dyDescent="0.25">
      <c r="A282" s="62" t="s">
        <v>168</v>
      </c>
      <c r="B282" s="61" t="s">
        <v>78</v>
      </c>
      <c r="C282" s="57">
        <v>33</v>
      </c>
      <c r="D282" s="61">
        <v>30421425</v>
      </c>
      <c r="E282" s="60" t="s">
        <v>419</v>
      </c>
      <c r="F282" s="66">
        <v>76656.380999999994</v>
      </c>
      <c r="G282" s="66">
        <v>67233.009000000005</v>
      </c>
      <c r="H282" s="66">
        <v>9423.3719999999994</v>
      </c>
      <c r="I282" s="61" t="s">
        <v>169</v>
      </c>
      <c r="J282" s="67">
        <v>90</v>
      </c>
    </row>
    <row r="283" spans="1:10" ht="27" thickTop="1" thickBot="1" x14ac:dyDescent="0.25">
      <c r="A283" s="62" t="s">
        <v>168</v>
      </c>
      <c r="B283" s="61" t="s">
        <v>78</v>
      </c>
      <c r="C283" s="57">
        <v>33</v>
      </c>
      <c r="D283" s="61">
        <v>30421426</v>
      </c>
      <c r="E283" s="60" t="s">
        <v>420</v>
      </c>
      <c r="F283" s="66">
        <v>81720.312999999995</v>
      </c>
      <c r="G283" s="66">
        <v>67010.656000000003</v>
      </c>
      <c r="H283" s="66">
        <v>14709.656999999999</v>
      </c>
      <c r="I283" s="61" t="s">
        <v>169</v>
      </c>
      <c r="J283" s="67">
        <v>90</v>
      </c>
    </row>
    <row r="284" spans="1:10" ht="27" thickTop="1" thickBot="1" x14ac:dyDescent="0.25">
      <c r="A284" s="62" t="s">
        <v>168</v>
      </c>
      <c r="B284" s="61" t="s">
        <v>78</v>
      </c>
      <c r="C284" s="57">
        <v>33</v>
      </c>
      <c r="D284" s="61">
        <v>30421437</v>
      </c>
      <c r="E284" s="60" t="s">
        <v>421</v>
      </c>
      <c r="F284" s="66">
        <v>45912.906999999999</v>
      </c>
      <c r="G284" s="66">
        <v>4591.2910000000002</v>
      </c>
      <c r="H284" s="66">
        <v>41321.616000000002</v>
      </c>
      <c r="I284" s="61" t="s">
        <v>169</v>
      </c>
      <c r="J284" s="67">
        <v>90</v>
      </c>
    </row>
    <row r="285" spans="1:10" ht="27" thickTop="1" thickBot="1" x14ac:dyDescent="0.25">
      <c r="A285" s="62" t="s">
        <v>168</v>
      </c>
      <c r="B285" s="61" t="s">
        <v>79</v>
      </c>
      <c r="C285" s="57">
        <v>33</v>
      </c>
      <c r="D285" s="61">
        <v>30421500</v>
      </c>
      <c r="E285" s="60" t="s">
        <v>422</v>
      </c>
      <c r="F285" s="66">
        <v>23051.721000000001</v>
      </c>
      <c r="G285" s="66">
        <v>20746.547999999999</v>
      </c>
      <c r="H285" s="66">
        <v>2305.1729999999998</v>
      </c>
      <c r="I285" s="61" t="s">
        <v>169</v>
      </c>
      <c r="J285" s="67">
        <v>90</v>
      </c>
    </row>
    <row r="286" spans="1:10" ht="27" thickTop="1" thickBot="1" x14ac:dyDescent="0.25">
      <c r="A286" s="62" t="s">
        <v>168</v>
      </c>
      <c r="B286" s="61" t="s">
        <v>74</v>
      </c>
      <c r="C286" s="57">
        <v>33</v>
      </c>
      <c r="D286" s="61">
        <v>30421508</v>
      </c>
      <c r="E286" s="60" t="s">
        <v>423</v>
      </c>
      <c r="F286" s="66">
        <v>72977.176999999996</v>
      </c>
      <c r="G286" s="66">
        <v>30185.597000000002</v>
      </c>
      <c r="H286" s="66">
        <v>42791.58</v>
      </c>
      <c r="I286" s="61" t="s">
        <v>169</v>
      </c>
      <c r="J286" s="67">
        <v>90</v>
      </c>
    </row>
    <row r="287" spans="1:10" ht="27" thickTop="1" thickBot="1" x14ac:dyDescent="0.25">
      <c r="A287" s="62" t="s">
        <v>168</v>
      </c>
      <c r="B287" s="61" t="s">
        <v>74</v>
      </c>
      <c r="C287" s="57">
        <v>33</v>
      </c>
      <c r="D287" s="61">
        <v>30421509</v>
      </c>
      <c r="E287" s="60" t="s">
        <v>424</v>
      </c>
      <c r="F287" s="66">
        <v>86386.163</v>
      </c>
      <c r="G287" s="66">
        <v>8638.1710000000003</v>
      </c>
      <c r="H287" s="66">
        <v>77747.991999999998</v>
      </c>
      <c r="I287" s="61" t="s">
        <v>169</v>
      </c>
      <c r="J287" s="67">
        <v>90</v>
      </c>
    </row>
    <row r="288" spans="1:10" ht="14.25" thickTop="1" thickBot="1" x14ac:dyDescent="0.25">
      <c r="A288" s="62" t="s">
        <v>168</v>
      </c>
      <c r="B288" s="61" t="s">
        <v>74</v>
      </c>
      <c r="C288" s="57">
        <v>33</v>
      </c>
      <c r="D288" s="61">
        <v>30421510</v>
      </c>
      <c r="E288" s="60" t="s">
        <v>425</v>
      </c>
      <c r="F288" s="66">
        <v>58924.256999999998</v>
      </c>
      <c r="G288" s="66">
        <v>5889.223</v>
      </c>
      <c r="H288" s="66">
        <v>53035.034</v>
      </c>
      <c r="I288" s="61" t="s">
        <v>169</v>
      </c>
      <c r="J288" s="67">
        <v>90</v>
      </c>
    </row>
    <row r="289" spans="1:10" ht="27" thickTop="1" thickBot="1" x14ac:dyDescent="0.25">
      <c r="A289" s="62" t="s">
        <v>168</v>
      </c>
      <c r="B289" s="61" t="s">
        <v>74</v>
      </c>
      <c r="C289" s="57">
        <v>33</v>
      </c>
      <c r="D289" s="61">
        <v>30421511</v>
      </c>
      <c r="E289" s="60" t="s">
        <v>426</v>
      </c>
      <c r="F289" s="66">
        <v>86287.183000000005</v>
      </c>
      <c r="G289" s="66">
        <v>8628.7170000000006</v>
      </c>
      <c r="H289" s="66">
        <v>77658.466</v>
      </c>
      <c r="I289" s="61" t="s">
        <v>169</v>
      </c>
      <c r="J289" s="67">
        <v>90</v>
      </c>
    </row>
    <row r="290" spans="1:10" ht="14.25" thickTop="1" thickBot="1" x14ac:dyDescent="0.25">
      <c r="A290" s="62" t="s">
        <v>168</v>
      </c>
      <c r="B290" s="61" t="s">
        <v>132</v>
      </c>
      <c r="C290" s="57">
        <v>33</v>
      </c>
      <c r="D290" s="61">
        <v>30421723</v>
      </c>
      <c r="E290" s="60" t="s">
        <v>427</v>
      </c>
      <c r="F290" s="66">
        <v>57796.084000000003</v>
      </c>
      <c r="G290" s="66">
        <v>52548.042000000001</v>
      </c>
      <c r="H290" s="66">
        <v>5248.0420000000004</v>
      </c>
      <c r="I290" s="61" t="s">
        <v>169</v>
      </c>
      <c r="J290" s="67">
        <v>120</v>
      </c>
    </row>
    <row r="291" spans="1:10" ht="27" thickTop="1" thickBot="1" x14ac:dyDescent="0.25">
      <c r="A291" s="62" t="s">
        <v>168</v>
      </c>
      <c r="B291" s="61" t="s">
        <v>132</v>
      </c>
      <c r="C291" s="57">
        <v>33</v>
      </c>
      <c r="D291" s="61">
        <v>30421724</v>
      </c>
      <c r="E291" s="60" t="s">
        <v>428</v>
      </c>
      <c r="F291" s="66">
        <v>56835.735999999997</v>
      </c>
      <c r="G291" s="66">
        <v>56825.896999999997</v>
      </c>
      <c r="H291" s="66">
        <v>9.8390000000000004</v>
      </c>
      <c r="I291" s="61" t="s">
        <v>169</v>
      </c>
      <c r="J291" s="67">
        <v>120</v>
      </c>
    </row>
    <row r="292" spans="1:10" ht="27" thickTop="1" thickBot="1" x14ac:dyDescent="0.25">
      <c r="A292" s="62" t="s">
        <v>168</v>
      </c>
      <c r="B292" s="61" t="s">
        <v>132</v>
      </c>
      <c r="C292" s="57">
        <v>33</v>
      </c>
      <c r="D292" s="61">
        <v>30421774</v>
      </c>
      <c r="E292" s="60" t="s">
        <v>429</v>
      </c>
      <c r="F292" s="66">
        <v>85947.75</v>
      </c>
      <c r="G292" s="66">
        <v>84506.398000000001</v>
      </c>
      <c r="H292" s="66">
        <v>1441.3520000000001</v>
      </c>
      <c r="I292" s="61" t="s">
        <v>169</v>
      </c>
      <c r="J292" s="67">
        <v>120</v>
      </c>
    </row>
    <row r="293" spans="1:10" ht="27" thickTop="1" thickBot="1" x14ac:dyDescent="0.25">
      <c r="A293" s="62" t="s">
        <v>168</v>
      </c>
      <c r="B293" s="61" t="s">
        <v>82</v>
      </c>
      <c r="C293" s="57">
        <v>33</v>
      </c>
      <c r="D293" s="61">
        <v>30431875</v>
      </c>
      <c r="E293" s="60" t="s">
        <v>430</v>
      </c>
      <c r="F293" s="66">
        <v>47848.294000000002</v>
      </c>
      <c r="G293" s="66">
        <v>42698.415999999997</v>
      </c>
      <c r="H293" s="66">
        <v>5149.8779999999997</v>
      </c>
      <c r="I293" s="61" t="s">
        <v>169</v>
      </c>
      <c r="J293" s="67">
        <v>90</v>
      </c>
    </row>
    <row r="294" spans="1:10" ht="27" thickTop="1" thickBot="1" x14ac:dyDescent="0.25">
      <c r="A294" s="62" t="s">
        <v>168</v>
      </c>
      <c r="B294" s="61" t="s">
        <v>82</v>
      </c>
      <c r="C294" s="57">
        <v>33</v>
      </c>
      <c r="D294" s="61">
        <v>30432981</v>
      </c>
      <c r="E294" s="60" t="s">
        <v>431</v>
      </c>
      <c r="F294" s="66">
        <v>66725.198000000004</v>
      </c>
      <c r="G294" s="66">
        <v>59538.250999999997</v>
      </c>
      <c r="H294" s="66">
        <v>7186.9470000000001</v>
      </c>
      <c r="I294" s="61" t="s">
        <v>169</v>
      </c>
      <c r="J294" s="67">
        <v>90</v>
      </c>
    </row>
    <row r="295" spans="1:10" ht="27" thickTop="1" thickBot="1" x14ac:dyDescent="0.25">
      <c r="A295" s="62" t="s">
        <v>168</v>
      </c>
      <c r="B295" s="61" t="s">
        <v>77</v>
      </c>
      <c r="C295" s="57">
        <v>33</v>
      </c>
      <c r="D295" s="61">
        <v>30435773</v>
      </c>
      <c r="E295" s="60" t="s">
        <v>432</v>
      </c>
      <c r="F295" s="66">
        <v>50648.127</v>
      </c>
      <c r="G295" s="66">
        <v>40965.75</v>
      </c>
      <c r="H295" s="66">
        <v>9682.3770000000004</v>
      </c>
      <c r="I295" s="61" t="s">
        <v>169</v>
      </c>
      <c r="J295" s="67">
        <v>120</v>
      </c>
    </row>
    <row r="296" spans="1:10" ht="27" thickTop="1" thickBot="1" x14ac:dyDescent="0.25">
      <c r="A296" s="62" t="s">
        <v>168</v>
      </c>
      <c r="B296" s="61" t="s">
        <v>78</v>
      </c>
      <c r="C296" s="57">
        <v>33</v>
      </c>
      <c r="D296" s="61">
        <v>30436175</v>
      </c>
      <c r="E296" s="60" t="s">
        <v>433</v>
      </c>
      <c r="F296" s="66">
        <v>4879.0290000000005</v>
      </c>
      <c r="G296" s="66">
        <v>487.15600000000001</v>
      </c>
      <c r="H296" s="66">
        <v>4391.8729999999996</v>
      </c>
      <c r="I296" s="61" t="s">
        <v>169</v>
      </c>
      <c r="J296" s="67">
        <v>30</v>
      </c>
    </row>
    <row r="297" spans="1:10" ht="14.25" thickTop="1" thickBot="1" x14ac:dyDescent="0.25">
      <c r="A297" s="62" t="s">
        <v>168</v>
      </c>
      <c r="B297" s="61" t="s">
        <v>83</v>
      </c>
      <c r="C297" s="57">
        <v>33</v>
      </c>
      <c r="D297" s="61">
        <v>30435873</v>
      </c>
      <c r="E297" s="60" t="s">
        <v>434</v>
      </c>
      <c r="F297" s="66">
        <v>31440.491999999998</v>
      </c>
      <c r="G297" s="66">
        <v>29868.466</v>
      </c>
      <c r="H297" s="66">
        <v>1572.0260000000001</v>
      </c>
      <c r="I297" s="61" t="s">
        <v>169</v>
      </c>
      <c r="J297" s="67">
        <v>90</v>
      </c>
    </row>
    <row r="298" spans="1:10" ht="27" thickTop="1" thickBot="1" x14ac:dyDescent="0.25">
      <c r="A298" s="62" t="s">
        <v>168</v>
      </c>
      <c r="B298" s="61" t="s">
        <v>81</v>
      </c>
      <c r="C298" s="57">
        <v>33</v>
      </c>
      <c r="D298" s="61">
        <v>30475051</v>
      </c>
      <c r="E298" s="60" t="s">
        <v>435</v>
      </c>
      <c r="F298" s="66">
        <v>73250.45</v>
      </c>
      <c r="G298" s="66">
        <v>7325.0450000000001</v>
      </c>
      <c r="H298" s="66">
        <v>65925.404999999999</v>
      </c>
      <c r="I298" s="61" t="s">
        <v>169</v>
      </c>
      <c r="J298" s="67">
        <v>120</v>
      </c>
    </row>
    <row r="299" spans="1:10" ht="27" thickTop="1" thickBot="1" x14ac:dyDescent="0.25">
      <c r="A299" s="62" t="s">
        <v>168</v>
      </c>
      <c r="B299" s="61" t="s">
        <v>81</v>
      </c>
      <c r="C299" s="57">
        <v>33</v>
      </c>
      <c r="D299" s="61">
        <v>30396972</v>
      </c>
      <c r="E299" s="60" t="s">
        <v>436</v>
      </c>
      <c r="F299" s="66">
        <v>58804.197</v>
      </c>
      <c r="G299" s="66">
        <v>53178.485000000001</v>
      </c>
      <c r="H299" s="66">
        <v>5625.7120000000004</v>
      </c>
      <c r="I299" s="61" t="s">
        <v>169</v>
      </c>
      <c r="J299" s="67">
        <v>90</v>
      </c>
    </row>
    <row r="300" spans="1:10" ht="27" thickTop="1" thickBot="1" x14ac:dyDescent="0.25">
      <c r="A300" s="62" t="s">
        <v>168</v>
      </c>
      <c r="B300" s="61" t="s">
        <v>81</v>
      </c>
      <c r="C300" s="57">
        <v>33</v>
      </c>
      <c r="D300" s="61">
        <v>30416724</v>
      </c>
      <c r="E300" s="60" t="s">
        <v>437</v>
      </c>
      <c r="F300" s="66">
        <v>78007.512000000002</v>
      </c>
      <c r="G300" s="66">
        <v>75065.255000000005</v>
      </c>
      <c r="H300" s="66">
        <v>2942.2570000000001</v>
      </c>
      <c r="I300" s="61" t="s">
        <v>169</v>
      </c>
      <c r="J300" s="67">
        <v>90</v>
      </c>
    </row>
    <row r="301" spans="1:10" ht="27" thickTop="1" thickBot="1" x14ac:dyDescent="0.25">
      <c r="A301" s="62" t="s">
        <v>168</v>
      </c>
      <c r="B301" s="61" t="s">
        <v>131</v>
      </c>
      <c r="C301" s="57">
        <v>33</v>
      </c>
      <c r="D301" s="61">
        <v>30419829</v>
      </c>
      <c r="E301" s="60" t="s">
        <v>438</v>
      </c>
      <c r="F301" s="66">
        <v>82509.582999999999</v>
      </c>
      <c r="G301" s="66">
        <v>74215.577999999994</v>
      </c>
      <c r="H301" s="66">
        <v>8294.0049999999992</v>
      </c>
      <c r="I301" s="61" t="s">
        <v>169</v>
      </c>
      <c r="J301" s="67">
        <v>90</v>
      </c>
    </row>
    <row r="302" spans="1:10" ht="14.25" thickTop="1" thickBot="1" x14ac:dyDescent="0.25">
      <c r="A302" s="62" t="s">
        <v>168</v>
      </c>
      <c r="B302" s="61" t="s">
        <v>83</v>
      </c>
      <c r="C302" s="57">
        <v>33</v>
      </c>
      <c r="D302" s="61">
        <v>30419974</v>
      </c>
      <c r="E302" s="60" t="s">
        <v>439</v>
      </c>
      <c r="F302" s="66">
        <v>86319.630999999994</v>
      </c>
      <c r="G302" s="66">
        <v>21175.38</v>
      </c>
      <c r="H302" s="66">
        <v>65144.250999999997</v>
      </c>
      <c r="I302" s="61" t="s">
        <v>169</v>
      </c>
      <c r="J302" s="67">
        <v>90</v>
      </c>
    </row>
    <row r="303" spans="1:10" ht="27" thickTop="1" thickBot="1" x14ac:dyDescent="0.25">
      <c r="A303" s="62" t="s">
        <v>168</v>
      </c>
      <c r="B303" s="61" t="s">
        <v>109</v>
      </c>
      <c r="C303" s="57">
        <v>33</v>
      </c>
      <c r="D303" s="61">
        <v>30420425</v>
      </c>
      <c r="E303" s="60" t="s">
        <v>440</v>
      </c>
      <c r="F303" s="66">
        <v>82732.849000000002</v>
      </c>
      <c r="G303" s="66">
        <v>74443.994000000006</v>
      </c>
      <c r="H303" s="66">
        <v>8288.8549999999996</v>
      </c>
      <c r="I303" s="61" t="s">
        <v>169</v>
      </c>
      <c r="J303" s="67">
        <v>150</v>
      </c>
    </row>
    <row r="304" spans="1:10" ht="27" thickTop="1" thickBot="1" x14ac:dyDescent="0.25">
      <c r="A304" s="62" t="s">
        <v>168</v>
      </c>
      <c r="B304" s="61" t="s">
        <v>81</v>
      </c>
      <c r="C304" s="57">
        <v>33</v>
      </c>
      <c r="D304" s="61">
        <v>30420673</v>
      </c>
      <c r="E304" s="60" t="s">
        <v>441</v>
      </c>
      <c r="F304" s="66">
        <v>36950.362999999998</v>
      </c>
      <c r="G304" s="66">
        <v>36765.610999999997</v>
      </c>
      <c r="H304" s="66">
        <v>184.75200000000001</v>
      </c>
      <c r="I304" s="61" t="s">
        <v>169</v>
      </c>
      <c r="J304" s="67">
        <v>90</v>
      </c>
    </row>
    <row r="305" spans="1:10" ht="14.25" thickTop="1" thickBot="1" x14ac:dyDescent="0.25">
      <c r="A305" s="62" t="s">
        <v>168</v>
      </c>
      <c r="B305" s="61" t="s">
        <v>79</v>
      </c>
      <c r="C305" s="57">
        <v>33</v>
      </c>
      <c r="D305" s="61">
        <v>30421622</v>
      </c>
      <c r="E305" s="60" t="s">
        <v>442</v>
      </c>
      <c r="F305" s="66">
        <v>83177.356</v>
      </c>
      <c r="G305" s="66">
        <v>74813.471000000005</v>
      </c>
      <c r="H305" s="66">
        <v>8363.8850000000002</v>
      </c>
      <c r="I305" s="61" t="s">
        <v>169</v>
      </c>
      <c r="J305" s="67">
        <v>60</v>
      </c>
    </row>
    <row r="306" spans="1:10" ht="27" thickTop="1" thickBot="1" x14ac:dyDescent="0.25">
      <c r="A306" s="62" t="s">
        <v>168</v>
      </c>
      <c r="B306" s="61" t="s">
        <v>115</v>
      </c>
      <c r="C306" s="57">
        <v>33</v>
      </c>
      <c r="D306" s="61">
        <v>30435473</v>
      </c>
      <c r="E306" s="60" t="s">
        <v>443</v>
      </c>
      <c r="F306" s="66">
        <v>86395.001000000004</v>
      </c>
      <c r="G306" s="66">
        <v>73725.353000000003</v>
      </c>
      <c r="H306" s="66">
        <v>12669.647999999999</v>
      </c>
      <c r="I306" s="61" t="s">
        <v>169</v>
      </c>
      <c r="J306" s="67">
        <v>90</v>
      </c>
    </row>
    <row r="307" spans="1:10" ht="14.25" thickTop="1" thickBot="1" x14ac:dyDescent="0.25">
      <c r="A307" s="62" t="s">
        <v>168</v>
      </c>
      <c r="B307" s="61" t="s">
        <v>109</v>
      </c>
      <c r="C307" s="57">
        <v>33</v>
      </c>
      <c r="D307" s="61">
        <v>30438925</v>
      </c>
      <c r="E307" s="60" t="s">
        <v>444</v>
      </c>
      <c r="F307" s="66">
        <v>48458.47</v>
      </c>
      <c r="G307" s="66">
        <v>24188.63</v>
      </c>
      <c r="H307" s="66">
        <v>24269.84</v>
      </c>
      <c r="I307" s="61" t="s">
        <v>169</v>
      </c>
      <c r="J307" s="67">
        <v>150</v>
      </c>
    </row>
    <row r="308" spans="1:10" ht="14.25" thickTop="1" thickBot="1" x14ac:dyDescent="0.25">
      <c r="A308" s="62" t="s">
        <v>168</v>
      </c>
      <c r="B308" s="61" t="s">
        <v>79</v>
      </c>
      <c r="C308" s="57">
        <v>33</v>
      </c>
      <c r="D308" s="61">
        <v>30124808</v>
      </c>
      <c r="E308" s="60" t="s">
        <v>445</v>
      </c>
      <c r="F308" s="66">
        <v>49990.472000000002</v>
      </c>
      <c r="G308" s="66">
        <v>48633.58</v>
      </c>
      <c r="H308" s="66">
        <v>1356.8920000000001</v>
      </c>
      <c r="I308" s="61" t="s">
        <v>169</v>
      </c>
      <c r="J308" s="67">
        <v>90</v>
      </c>
    </row>
    <row r="309" spans="1:10" ht="27" thickTop="1" thickBot="1" x14ac:dyDescent="0.25">
      <c r="A309" s="62" t="s">
        <v>168</v>
      </c>
      <c r="B309" s="61" t="s">
        <v>131</v>
      </c>
      <c r="C309" s="57">
        <v>33</v>
      </c>
      <c r="D309" s="61">
        <v>30418928</v>
      </c>
      <c r="E309" s="60" t="s">
        <v>446</v>
      </c>
      <c r="F309" s="66">
        <v>65942.767999999996</v>
      </c>
      <c r="G309" s="66">
        <v>59348.49</v>
      </c>
      <c r="H309" s="66">
        <v>6594.2780000000002</v>
      </c>
      <c r="I309" s="61" t="s">
        <v>169</v>
      </c>
      <c r="J309" s="67">
        <v>90</v>
      </c>
    </row>
    <row r="310" spans="1:10" ht="27" thickTop="1" thickBot="1" x14ac:dyDescent="0.25">
      <c r="A310" s="62" t="s">
        <v>168</v>
      </c>
      <c r="B310" s="61" t="s">
        <v>131</v>
      </c>
      <c r="C310" s="57">
        <v>33</v>
      </c>
      <c r="D310" s="61">
        <v>30419554</v>
      </c>
      <c r="E310" s="60" t="s">
        <v>447</v>
      </c>
      <c r="F310" s="66">
        <v>86311.108999999997</v>
      </c>
      <c r="G310" s="66">
        <v>77679.990999999995</v>
      </c>
      <c r="H310" s="66">
        <v>8631.1180000000004</v>
      </c>
      <c r="I310" s="61" t="s">
        <v>169</v>
      </c>
      <c r="J310" s="67">
        <v>90</v>
      </c>
    </row>
    <row r="311" spans="1:10" ht="27" thickTop="1" thickBot="1" x14ac:dyDescent="0.25">
      <c r="A311" s="62" t="s">
        <v>168</v>
      </c>
      <c r="B311" s="61" t="s">
        <v>109</v>
      </c>
      <c r="C311" s="57">
        <v>33</v>
      </c>
      <c r="D311" s="61">
        <v>30420276</v>
      </c>
      <c r="E311" s="60" t="s">
        <v>448</v>
      </c>
      <c r="F311" s="66">
        <v>78579.922000000006</v>
      </c>
      <c r="G311" s="66">
        <v>67608.918999999994</v>
      </c>
      <c r="H311" s="66">
        <v>10971.003000000001</v>
      </c>
      <c r="I311" s="61" t="s">
        <v>169</v>
      </c>
      <c r="J311" s="67">
        <v>150</v>
      </c>
    </row>
    <row r="312" spans="1:10" ht="27" thickTop="1" thickBot="1" x14ac:dyDescent="0.25">
      <c r="A312" s="62" t="s">
        <v>168</v>
      </c>
      <c r="B312" s="61" t="s">
        <v>131</v>
      </c>
      <c r="C312" s="57">
        <v>33</v>
      </c>
      <c r="D312" s="61">
        <v>30435225</v>
      </c>
      <c r="E312" s="60" t="s">
        <v>449</v>
      </c>
      <c r="F312" s="66">
        <v>69351.421000000002</v>
      </c>
      <c r="G312" s="66">
        <v>62407.463000000003</v>
      </c>
      <c r="H312" s="66">
        <v>6943.9579999999996</v>
      </c>
      <c r="I312" s="61" t="s">
        <v>169</v>
      </c>
      <c r="J312" s="67">
        <v>90</v>
      </c>
    </row>
    <row r="313" spans="1:10" ht="27" thickTop="1" thickBot="1" x14ac:dyDescent="0.25">
      <c r="A313" s="62" t="s">
        <v>168</v>
      </c>
      <c r="B313" s="61" t="s">
        <v>450</v>
      </c>
      <c r="C313" s="57">
        <v>33</v>
      </c>
      <c r="D313" s="61">
        <v>30072287</v>
      </c>
      <c r="E313" s="60" t="s">
        <v>451</v>
      </c>
      <c r="F313" s="66">
        <v>189071.30499999999</v>
      </c>
      <c r="G313" s="66">
        <v>64423.559000000001</v>
      </c>
      <c r="H313" s="66">
        <v>124647.746</v>
      </c>
      <c r="I313" s="61" t="s">
        <v>169</v>
      </c>
      <c r="J313" s="67">
        <v>630</v>
      </c>
    </row>
    <row r="314" spans="1:10" ht="27" thickTop="1" thickBot="1" x14ac:dyDescent="0.25">
      <c r="A314" s="62" t="s">
        <v>168</v>
      </c>
      <c r="B314" s="61" t="s">
        <v>119</v>
      </c>
      <c r="C314" s="57">
        <v>33</v>
      </c>
      <c r="D314" s="61">
        <v>30085963</v>
      </c>
      <c r="E314" s="60" t="s">
        <v>452</v>
      </c>
      <c r="F314" s="66">
        <v>2757853.585</v>
      </c>
      <c r="G314" s="66">
        <v>1029683.39</v>
      </c>
      <c r="H314" s="66">
        <v>1728170.1950000001</v>
      </c>
      <c r="I314" s="61" t="s">
        <v>170</v>
      </c>
      <c r="J314" s="67">
        <v>300</v>
      </c>
    </row>
    <row r="315" spans="1:10" ht="27" thickTop="1" thickBot="1" x14ac:dyDescent="0.25">
      <c r="A315" s="62" t="s">
        <v>168</v>
      </c>
      <c r="B315" s="61" t="s">
        <v>108</v>
      </c>
      <c r="C315" s="57">
        <v>33</v>
      </c>
      <c r="D315" s="61">
        <v>30094666</v>
      </c>
      <c r="E315" s="60" t="s">
        <v>453</v>
      </c>
      <c r="F315" s="66">
        <v>1690913.209</v>
      </c>
      <c r="G315" s="66">
        <v>1622267.5789999999</v>
      </c>
      <c r="H315" s="66">
        <v>68645.63</v>
      </c>
      <c r="I315" s="61" t="s">
        <v>170</v>
      </c>
      <c r="J315" s="67">
        <v>300</v>
      </c>
    </row>
    <row r="316" spans="1:10" ht="27" thickTop="1" thickBot="1" x14ac:dyDescent="0.25">
      <c r="A316" s="62" t="s">
        <v>168</v>
      </c>
      <c r="B316" s="61" t="s">
        <v>172</v>
      </c>
      <c r="C316" s="57">
        <v>33</v>
      </c>
      <c r="D316" s="61">
        <v>30101874</v>
      </c>
      <c r="E316" s="60" t="s">
        <v>454</v>
      </c>
      <c r="F316" s="66">
        <v>1894308.1340000001</v>
      </c>
      <c r="G316" s="66">
        <v>1887852.926</v>
      </c>
      <c r="H316" s="66">
        <v>6455.2079999999996</v>
      </c>
      <c r="I316" s="61" t="s">
        <v>170</v>
      </c>
      <c r="J316" s="67">
        <v>390</v>
      </c>
    </row>
    <row r="317" spans="1:10" ht="27" thickTop="1" thickBot="1" x14ac:dyDescent="0.25">
      <c r="A317" s="62" t="s">
        <v>168</v>
      </c>
      <c r="B317" s="61" t="s">
        <v>124</v>
      </c>
      <c r="C317" s="57">
        <v>33</v>
      </c>
      <c r="D317" s="61">
        <v>30108034</v>
      </c>
      <c r="E317" s="60" t="s">
        <v>455</v>
      </c>
      <c r="F317" s="66">
        <v>3195816.88</v>
      </c>
      <c r="G317" s="66">
        <v>2919583.2790000001</v>
      </c>
      <c r="H317" s="66">
        <v>276233.60100000002</v>
      </c>
      <c r="I317" s="61" t="s">
        <v>170</v>
      </c>
      <c r="J317" s="67">
        <v>450</v>
      </c>
    </row>
    <row r="318" spans="1:10" ht="27" thickTop="1" thickBot="1" x14ac:dyDescent="0.25">
      <c r="A318" s="62" t="s">
        <v>168</v>
      </c>
      <c r="B318" s="61" t="s">
        <v>88</v>
      </c>
      <c r="C318" s="57">
        <v>33</v>
      </c>
      <c r="D318" s="61">
        <v>30113498</v>
      </c>
      <c r="E318" s="60" t="s">
        <v>456</v>
      </c>
      <c r="F318" s="66">
        <v>2288708.423</v>
      </c>
      <c r="G318" s="66">
        <v>2273661.6830000002</v>
      </c>
      <c r="H318" s="66">
        <v>15046.74</v>
      </c>
      <c r="I318" s="61" t="s">
        <v>170</v>
      </c>
      <c r="J318" s="67">
        <v>360</v>
      </c>
    </row>
    <row r="319" spans="1:10" ht="27" thickTop="1" thickBot="1" x14ac:dyDescent="0.25">
      <c r="A319" s="62" t="s">
        <v>168</v>
      </c>
      <c r="B319" s="61" t="s">
        <v>106</v>
      </c>
      <c r="C319" s="57">
        <v>33</v>
      </c>
      <c r="D319" s="61">
        <v>30125009</v>
      </c>
      <c r="E319" s="60" t="s">
        <v>457</v>
      </c>
      <c r="F319" s="66">
        <v>5169943.2300000004</v>
      </c>
      <c r="G319" s="66">
        <v>5131577.2300000004</v>
      </c>
      <c r="H319" s="66">
        <v>38366</v>
      </c>
      <c r="I319" s="61" t="s">
        <v>170</v>
      </c>
      <c r="J319" s="67">
        <v>540</v>
      </c>
    </row>
    <row r="320" spans="1:10" ht="14.25" thickTop="1" thickBot="1" x14ac:dyDescent="0.25">
      <c r="A320" s="62" t="s">
        <v>168</v>
      </c>
      <c r="B320" s="61" t="s">
        <v>172</v>
      </c>
      <c r="C320" s="57">
        <v>33</v>
      </c>
      <c r="D320" s="61">
        <v>30125136</v>
      </c>
      <c r="E320" s="60" t="s">
        <v>458</v>
      </c>
      <c r="F320" s="66">
        <v>985084.2</v>
      </c>
      <c r="G320" s="66">
        <v>427464.27299999999</v>
      </c>
      <c r="H320" s="66">
        <v>557619.92700000003</v>
      </c>
      <c r="I320" s="61" t="s">
        <v>170</v>
      </c>
      <c r="J320" s="67">
        <v>180</v>
      </c>
    </row>
    <row r="321" spans="1:10" ht="27" thickTop="1" thickBot="1" x14ac:dyDescent="0.25">
      <c r="A321" s="62" t="s">
        <v>168</v>
      </c>
      <c r="B321" s="61" t="s">
        <v>85</v>
      </c>
      <c r="C321" s="57">
        <v>33</v>
      </c>
      <c r="D321" s="61">
        <v>30127680</v>
      </c>
      <c r="E321" s="60" t="s">
        <v>459</v>
      </c>
      <c r="F321" s="66">
        <v>4261289.0109999999</v>
      </c>
      <c r="G321" s="66">
        <v>1990335.1640000001</v>
      </c>
      <c r="H321" s="66">
        <v>2270953.8470000001</v>
      </c>
      <c r="I321" s="61" t="s">
        <v>170</v>
      </c>
      <c r="J321" s="67">
        <v>330</v>
      </c>
    </row>
    <row r="322" spans="1:10" ht="27" thickTop="1" thickBot="1" x14ac:dyDescent="0.25">
      <c r="A322" s="62" t="s">
        <v>168</v>
      </c>
      <c r="B322" s="61" t="s">
        <v>110</v>
      </c>
      <c r="C322" s="57">
        <v>33</v>
      </c>
      <c r="D322" s="61">
        <v>30131549</v>
      </c>
      <c r="E322" s="60" t="s">
        <v>460</v>
      </c>
      <c r="F322" s="66">
        <v>262466.96399999998</v>
      </c>
      <c r="G322" s="66">
        <v>261674.323</v>
      </c>
      <c r="H322" s="66">
        <v>792.64099999999996</v>
      </c>
      <c r="I322" s="61" t="s">
        <v>170</v>
      </c>
      <c r="J322" s="67">
        <v>360</v>
      </c>
    </row>
    <row r="323" spans="1:10" ht="27" thickTop="1" thickBot="1" x14ac:dyDescent="0.25">
      <c r="A323" s="62" t="s">
        <v>168</v>
      </c>
      <c r="B323" s="61" t="s">
        <v>112</v>
      </c>
      <c r="C323" s="57">
        <v>33</v>
      </c>
      <c r="D323" s="61">
        <v>30137602</v>
      </c>
      <c r="E323" s="60" t="s">
        <v>461</v>
      </c>
      <c r="F323" s="66">
        <v>246742.39600000001</v>
      </c>
      <c r="G323" s="66">
        <v>186374.04800000001</v>
      </c>
      <c r="H323" s="66">
        <v>60368.347999999998</v>
      </c>
      <c r="I323" s="61" t="s">
        <v>170</v>
      </c>
      <c r="J323" s="67">
        <v>360</v>
      </c>
    </row>
    <row r="324" spans="1:10" ht="14.25" thickTop="1" thickBot="1" x14ac:dyDescent="0.25">
      <c r="A324" s="62" t="s">
        <v>168</v>
      </c>
      <c r="B324" s="61" t="s">
        <v>92</v>
      </c>
      <c r="C324" s="57">
        <v>33</v>
      </c>
      <c r="D324" s="61">
        <v>30138123</v>
      </c>
      <c r="E324" s="60" t="s">
        <v>462</v>
      </c>
      <c r="F324" s="66">
        <v>153381.74299999999</v>
      </c>
      <c r="G324" s="66">
        <v>122085.261</v>
      </c>
      <c r="H324" s="66">
        <v>31296.482</v>
      </c>
      <c r="I324" s="61" t="s">
        <v>170</v>
      </c>
      <c r="J324" s="67">
        <v>120</v>
      </c>
    </row>
    <row r="325" spans="1:10" ht="27" thickTop="1" thickBot="1" x14ac:dyDescent="0.25">
      <c r="A325" s="62" t="s">
        <v>168</v>
      </c>
      <c r="B325" s="61" t="s">
        <v>92</v>
      </c>
      <c r="C325" s="57">
        <v>33</v>
      </c>
      <c r="D325" s="61">
        <v>30138131</v>
      </c>
      <c r="E325" s="60" t="s">
        <v>463</v>
      </c>
      <c r="F325" s="66">
        <v>156166.378</v>
      </c>
      <c r="G325" s="66">
        <v>153877.18299999999</v>
      </c>
      <c r="H325" s="66">
        <v>2289.1950000000002</v>
      </c>
      <c r="I325" s="61" t="s">
        <v>170</v>
      </c>
      <c r="J325" s="67">
        <v>150</v>
      </c>
    </row>
    <row r="326" spans="1:10" ht="14.25" thickTop="1" thickBot="1" x14ac:dyDescent="0.25">
      <c r="A326" s="62" t="s">
        <v>168</v>
      </c>
      <c r="B326" s="61" t="s">
        <v>129</v>
      </c>
      <c r="C326" s="57">
        <v>33</v>
      </c>
      <c r="D326" s="61">
        <v>30138482</v>
      </c>
      <c r="E326" s="60" t="s">
        <v>464</v>
      </c>
      <c r="F326" s="66">
        <v>968392.81900000002</v>
      </c>
      <c r="G326" s="66">
        <v>890715.81900000002</v>
      </c>
      <c r="H326" s="66">
        <v>77677</v>
      </c>
      <c r="I326" s="61" t="s">
        <v>170</v>
      </c>
      <c r="J326" s="67">
        <v>360</v>
      </c>
    </row>
    <row r="327" spans="1:10" ht="27" thickTop="1" thickBot="1" x14ac:dyDescent="0.25">
      <c r="A327" s="62" t="s">
        <v>168</v>
      </c>
      <c r="B327" s="61" t="s">
        <v>117</v>
      </c>
      <c r="C327" s="57">
        <v>33</v>
      </c>
      <c r="D327" s="61">
        <v>30138574</v>
      </c>
      <c r="E327" s="60" t="s">
        <v>465</v>
      </c>
      <c r="F327" s="66">
        <v>214177.86600000001</v>
      </c>
      <c r="G327" s="66">
        <v>156124.54</v>
      </c>
      <c r="H327" s="66">
        <v>58053.326000000001</v>
      </c>
      <c r="I327" s="61" t="s">
        <v>170</v>
      </c>
      <c r="J327" s="67">
        <v>360</v>
      </c>
    </row>
    <row r="328" spans="1:10" ht="27" thickTop="1" thickBot="1" x14ac:dyDescent="0.25">
      <c r="A328" s="62" t="s">
        <v>168</v>
      </c>
      <c r="B328" s="61" t="s">
        <v>77</v>
      </c>
      <c r="C328" s="57">
        <v>33</v>
      </c>
      <c r="D328" s="61">
        <v>30139024</v>
      </c>
      <c r="E328" s="60" t="s">
        <v>466</v>
      </c>
      <c r="F328" s="66">
        <v>246409.64199999999</v>
      </c>
      <c r="G328" s="66">
        <v>216231.27600000001</v>
      </c>
      <c r="H328" s="66">
        <v>30178.366000000002</v>
      </c>
      <c r="I328" s="61" t="s">
        <v>169</v>
      </c>
      <c r="J328" s="67">
        <v>360</v>
      </c>
    </row>
    <row r="329" spans="1:10" ht="27" thickTop="1" thickBot="1" x14ac:dyDescent="0.25">
      <c r="A329" s="62" t="s">
        <v>168</v>
      </c>
      <c r="B329" s="61" t="s">
        <v>120</v>
      </c>
      <c r="C329" s="57">
        <v>33</v>
      </c>
      <c r="D329" s="61">
        <v>30139182</v>
      </c>
      <c r="E329" s="60" t="s">
        <v>467</v>
      </c>
      <c r="F329" s="66">
        <v>140883.155</v>
      </c>
      <c r="G329" s="66">
        <v>133225.27600000001</v>
      </c>
      <c r="H329" s="66">
        <v>7657.8789999999999</v>
      </c>
      <c r="I329" s="61" t="s">
        <v>170</v>
      </c>
      <c r="J329" s="67">
        <v>120</v>
      </c>
    </row>
    <row r="330" spans="1:10" ht="27" thickTop="1" thickBot="1" x14ac:dyDescent="0.25">
      <c r="A330" s="62" t="s">
        <v>168</v>
      </c>
      <c r="B330" s="61" t="s">
        <v>121</v>
      </c>
      <c r="C330" s="57">
        <v>33</v>
      </c>
      <c r="D330" s="61">
        <v>30141772</v>
      </c>
      <c r="E330" s="60" t="s">
        <v>468</v>
      </c>
      <c r="F330" s="66">
        <v>185068.69099999999</v>
      </c>
      <c r="G330" s="66">
        <v>129521.35400000001</v>
      </c>
      <c r="H330" s="66">
        <v>55547.337</v>
      </c>
      <c r="I330" s="61" t="s">
        <v>170</v>
      </c>
      <c r="J330" s="67">
        <v>60</v>
      </c>
    </row>
    <row r="331" spans="1:10" ht="27" thickTop="1" thickBot="1" x14ac:dyDescent="0.25">
      <c r="A331" s="62" t="s">
        <v>168</v>
      </c>
      <c r="B331" s="61" t="s">
        <v>121</v>
      </c>
      <c r="C331" s="57">
        <v>33</v>
      </c>
      <c r="D331" s="61">
        <v>30141873</v>
      </c>
      <c r="E331" s="60" t="s">
        <v>469</v>
      </c>
      <c r="F331" s="66">
        <v>183077.07699999999</v>
      </c>
      <c r="G331" s="66">
        <v>170151.837</v>
      </c>
      <c r="H331" s="66">
        <v>12925.24</v>
      </c>
      <c r="I331" s="61" t="s">
        <v>170</v>
      </c>
      <c r="J331" s="67">
        <v>180</v>
      </c>
    </row>
    <row r="332" spans="1:10" ht="27" thickTop="1" thickBot="1" x14ac:dyDescent="0.25">
      <c r="A332" s="62" t="s">
        <v>168</v>
      </c>
      <c r="B332" s="61" t="s">
        <v>121</v>
      </c>
      <c r="C332" s="57">
        <v>33</v>
      </c>
      <c r="D332" s="61">
        <v>30142022</v>
      </c>
      <c r="E332" s="60" t="s">
        <v>470</v>
      </c>
      <c r="F332" s="66">
        <v>193999.91800000001</v>
      </c>
      <c r="G332" s="66">
        <v>178624.03700000001</v>
      </c>
      <c r="H332" s="66">
        <v>15375.880999999999</v>
      </c>
      <c r="I332" s="61" t="s">
        <v>170</v>
      </c>
      <c r="J332" s="67">
        <v>180</v>
      </c>
    </row>
    <row r="333" spans="1:10" ht="27" thickTop="1" thickBot="1" x14ac:dyDescent="0.25">
      <c r="A333" s="62" t="s">
        <v>168</v>
      </c>
      <c r="B333" s="61" t="s">
        <v>128</v>
      </c>
      <c r="C333" s="57">
        <v>33</v>
      </c>
      <c r="D333" s="61">
        <v>30142623</v>
      </c>
      <c r="E333" s="60" t="s">
        <v>471</v>
      </c>
      <c r="F333" s="66">
        <v>206110.02</v>
      </c>
      <c r="G333" s="66">
        <v>195804.519</v>
      </c>
      <c r="H333" s="66">
        <v>10305.501</v>
      </c>
      <c r="I333" s="61" t="s">
        <v>170</v>
      </c>
      <c r="J333" s="67">
        <v>60</v>
      </c>
    </row>
    <row r="334" spans="1:10" ht="27" thickTop="1" thickBot="1" x14ac:dyDescent="0.25">
      <c r="A334" s="62" t="s">
        <v>168</v>
      </c>
      <c r="B334" s="61" t="s">
        <v>108</v>
      </c>
      <c r="C334" s="57">
        <v>33</v>
      </c>
      <c r="D334" s="61">
        <v>30145072</v>
      </c>
      <c r="E334" s="60" t="s">
        <v>472</v>
      </c>
      <c r="F334" s="66">
        <v>957416.071</v>
      </c>
      <c r="G334" s="66">
        <v>636948.87699999998</v>
      </c>
      <c r="H334" s="66">
        <v>320467.19400000002</v>
      </c>
      <c r="I334" s="61" t="s">
        <v>170</v>
      </c>
      <c r="J334" s="67">
        <v>360</v>
      </c>
    </row>
    <row r="335" spans="1:10" ht="27" thickTop="1" thickBot="1" x14ac:dyDescent="0.25">
      <c r="A335" s="62" t="s">
        <v>168</v>
      </c>
      <c r="B335" s="61" t="s">
        <v>126</v>
      </c>
      <c r="C335" s="57">
        <v>33</v>
      </c>
      <c r="D335" s="61">
        <v>30149174</v>
      </c>
      <c r="E335" s="60" t="s">
        <v>473</v>
      </c>
      <c r="F335" s="66">
        <v>2973018.0789999999</v>
      </c>
      <c r="G335" s="66">
        <v>2893348.0929999999</v>
      </c>
      <c r="H335" s="66">
        <v>79669.986000000004</v>
      </c>
      <c r="I335" s="61" t="s">
        <v>170</v>
      </c>
      <c r="J335" s="67">
        <v>360</v>
      </c>
    </row>
    <row r="336" spans="1:10" ht="27" thickTop="1" thickBot="1" x14ac:dyDescent="0.25">
      <c r="A336" s="62" t="s">
        <v>168</v>
      </c>
      <c r="B336" s="61" t="s">
        <v>123</v>
      </c>
      <c r="C336" s="57">
        <v>33</v>
      </c>
      <c r="D336" s="61">
        <v>30184772</v>
      </c>
      <c r="E336" s="60" t="s">
        <v>474</v>
      </c>
      <c r="F336" s="66">
        <v>3065928</v>
      </c>
      <c r="G336" s="66">
        <v>2831589.4190000002</v>
      </c>
      <c r="H336" s="66">
        <v>234338.58100000001</v>
      </c>
      <c r="I336" s="61" t="s">
        <v>170</v>
      </c>
      <c r="J336" s="67">
        <v>420</v>
      </c>
    </row>
    <row r="337" spans="1:10" ht="14.25" thickTop="1" thickBot="1" x14ac:dyDescent="0.25">
      <c r="A337" s="62" t="s">
        <v>168</v>
      </c>
      <c r="B337" s="61" t="s">
        <v>112</v>
      </c>
      <c r="C337" s="57">
        <v>33</v>
      </c>
      <c r="D337" s="61">
        <v>30208025</v>
      </c>
      <c r="E337" s="60" t="s">
        <v>475</v>
      </c>
      <c r="F337" s="66">
        <v>1576594.085</v>
      </c>
      <c r="G337" s="66">
        <v>1414072.254</v>
      </c>
      <c r="H337" s="66">
        <v>162521.83100000001</v>
      </c>
      <c r="I337" s="61" t="s">
        <v>170</v>
      </c>
      <c r="J337" s="67">
        <v>300</v>
      </c>
    </row>
    <row r="338" spans="1:10" s="70" customFormat="1" ht="27" thickTop="1" thickBot="1" x14ac:dyDescent="0.25">
      <c r="A338" s="62" t="s">
        <v>168</v>
      </c>
      <c r="B338" s="62" t="s">
        <v>168</v>
      </c>
      <c r="C338" s="57">
        <v>33</v>
      </c>
      <c r="D338" s="61">
        <v>30381294</v>
      </c>
      <c r="E338" s="60" t="s">
        <v>477</v>
      </c>
      <c r="F338" s="66">
        <v>2913567</v>
      </c>
      <c r="G338" s="66">
        <v>2865581.429</v>
      </c>
      <c r="H338" s="66">
        <v>47985.571000000004</v>
      </c>
      <c r="I338" s="61" t="s">
        <v>170</v>
      </c>
      <c r="J338" s="67">
        <v>840</v>
      </c>
    </row>
    <row r="339" spans="1:10" s="70" customFormat="1" ht="27" thickTop="1" thickBot="1" x14ac:dyDescent="0.25">
      <c r="A339" s="62" t="s">
        <v>168</v>
      </c>
      <c r="B339" s="62" t="s">
        <v>168</v>
      </c>
      <c r="C339" s="57">
        <v>33</v>
      </c>
      <c r="D339" s="61">
        <v>30118215</v>
      </c>
      <c r="E339" s="60" t="s">
        <v>478</v>
      </c>
      <c r="F339" s="66">
        <v>1500000</v>
      </c>
      <c r="G339" s="66">
        <v>228011.37299999999</v>
      </c>
      <c r="H339" s="66">
        <v>1271988.6270000001</v>
      </c>
      <c r="I339" s="61" t="s">
        <v>170</v>
      </c>
      <c r="J339" s="67">
        <v>900</v>
      </c>
    </row>
    <row r="340" spans="1:10" s="70" customFormat="1" ht="27" thickTop="1" thickBot="1" x14ac:dyDescent="0.25">
      <c r="A340" s="62" t="s">
        <v>168</v>
      </c>
      <c r="B340" s="62" t="s">
        <v>168</v>
      </c>
      <c r="C340" s="57">
        <v>33</v>
      </c>
      <c r="D340" s="61">
        <v>30433324</v>
      </c>
      <c r="E340" s="60" t="s">
        <v>479</v>
      </c>
      <c r="F340" s="66">
        <v>927878</v>
      </c>
      <c r="G340" s="66">
        <v>123338.095</v>
      </c>
      <c r="H340" s="66">
        <v>804539.90500000003</v>
      </c>
      <c r="I340" s="61" t="s">
        <v>170</v>
      </c>
      <c r="J340" s="67">
        <v>720</v>
      </c>
    </row>
    <row r="341" spans="1:10" s="70" customFormat="1" ht="27" thickTop="1" thickBot="1" x14ac:dyDescent="0.25">
      <c r="A341" s="62" t="s">
        <v>168</v>
      </c>
      <c r="B341" s="62" t="s">
        <v>168</v>
      </c>
      <c r="C341" s="57">
        <v>33</v>
      </c>
      <c r="D341" s="61">
        <v>30459236</v>
      </c>
      <c r="E341" s="60" t="s">
        <v>480</v>
      </c>
      <c r="F341" s="66">
        <v>966944</v>
      </c>
      <c r="G341" s="66">
        <v>437578.83399999997</v>
      </c>
      <c r="H341" s="66">
        <v>529365.16599999997</v>
      </c>
      <c r="I341" s="61" t="s">
        <v>170</v>
      </c>
      <c r="J341" s="67">
        <v>720</v>
      </c>
    </row>
    <row r="342" spans="1:10" s="70" customFormat="1" ht="14.25" thickTop="1" thickBot="1" x14ac:dyDescent="0.25">
      <c r="A342" s="62" t="s">
        <v>168</v>
      </c>
      <c r="B342" s="62" t="s">
        <v>168</v>
      </c>
      <c r="C342" s="57">
        <v>33</v>
      </c>
      <c r="D342" s="61">
        <v>30487139</v>
      </c>
      <c r="E342" s="60" t="s">
        <v>481</v>
      </c>
      <c r="F342" s="66">
        <v>1000000</v>
      </c>
      <c r="G342" s="66">
        <v>2378.2649999999999</v>
      </c>
      <c r="H342" s="66">
        <v>997621.73499999999</v>
      </c>
      <c r="I342" s="61" t="s">
        <v>170</v>
      </c>
      <c r="J342" s="67">
        <v>420</v>
      </c>
    </row>
    <row r="343" spans="1:10" s="70" customFormat="1" ht="39.75" thickTop="1" thickBot="1" x14ac:dyDescent="0.25">
      <c r="A343" s="62" t="s">
        <v>168</v>
      </c>
      <c r="B343" s="62" t="s">
        <v>168</v>
      </c>
      <c r="C343" s="57">
        <v>33</v>
      </c>
      <c r="D343" s="61">
        <v>30195872</v>
      </c>
      <c r="E343" s="60" t="s">
        <v>482</v>
      </c>
      <c r="F343" s="66">
        <v>177938.144</v>
      </c>
      <c r="G343" s="66">
        <v>61158.470999999998</v>
      </c>
      <c r="H343" s="66">
        <v>116779.673</v>
      </c>
      <c r="I343" s="61" t="s">
        <v>170</v>
      </c>
      <c r="J343" s="67">
        <v>300</v>
      </c>
    </row>
    <row r="344" spans="1:10" s="70" customFormat="1" ht="27" thickTop="1" thickBot="1" x14ac:dyDescent="0.25">
      <c r="A344" s="62" t="s">
        <v>168</v>
      </c>
      <c r="B344" s="62" t="s">
        <v>168</v>
      </c>
      <c r="C344" s="57">
        <v>33</v>
      </c>
      <c r="D344" s="61">
        <v>30365526</v>
      </c>
      <c r="E344" s="60" t="s">
        <v>483</v>
      </c>
      <c r="F344" s="66">
        <v>254100</v>
      </c>
      <c r="G344" s="66">
        <v>60669.173999999999</v>
      </c>
      <c r="H344" s="66">
        <v>193430.826</v>
      </c>
      <c r="I344" s="61" t="s">
        <v>170</v>
      </c>
      <c r="J344" s="67">
        <v>1080</v>
      </c>
    </row>
    <row r="345" spans="1:10" s="70" customFormat="1" ht="27" thickTop="1" thickBot="1" x14ac:dyDescent="0.25">
      <c r="A345" s="62" t="s">
        <v>168</v>
      </c>
      <c r="B345" s="62" t="s">
        <v>168</v>
      </c>
      <c r="C345" s="57">
        <v>33</v>
      </c>
      <c r="D345" s="61">
        <v>30365528</v>
      </c>
      <c r="E345" s="60" t="s">
        <v>484</v>
      </c>
      <c r="F345" s="66">
        <v>221550</v>
      </c>
      <c r="G345" s="66">
        <v>216027.5</v>
      </c>
      <c r="H345" s="66">
        <v>5522.5</v>
      </c>
      <c r="I345" s="61" t="s">
        <v>170</v>
      </c>
      <c r="J345" s="67">
        <v>1080</v>
      </c>
    </row>
    <row r="346" spans="1:10" s="70" customFormat="1" ht="27" thickTop="1" thickBot="1" x14ac:dyDescent="0.25">
      <c r="A346" s="62" t="s">
        <v>168</v>
      </c>
      <c r="B346" s="62" t="s">
        <v>168</v>
      </c>
      <c r="C346" s="57">
        <v>33</v>
      </c>
      <c r="D346" s="61">
        <v>30365725</v>
      </c>
      <c r="E346" s="60" t="s">
        <v>485</v>
      </c>
      <c r="F346" s="66">
        <v>454405</v>
      </c>
      <c r="G346" s="66">
        <v>429411.22499999998</v>
      </c>
      <c r="H346" s="66">
        <v>24993.775000000001</v>
      </c>
      <c r="I346" s="61" t="s">
        <v>170</v>
      </c>
      <c r="J346" s="67">
        <v>360</v>
      </c>
    </row>
    <row r="347" spans="1:10" s="70" customFormat="1" ht="27" thickTop="1" thickBot="1" x14ac:dyDescent="0.25">
      <c r="A347" s="62" t="s">
        <v>168</v>
      </c>
      <c r="B347" s="62" t="s">
        <v>168</v>
      </c>
      <c r="C347" s="57">
        <v>33</v>
      </c>
      <c r="D347" s="61">
        <v>30362872</v>
      </c>
      <c r="E347" s="60" t="s">
        <v>486</v>
      </c>
      <c r="F347" s="66">
        <v>210000</v>
      </c>
      <c r="G347" s="66">
        <v>204430.913</v>
      </c>
      <c r="H347" s="66">
        <v>5569.0870000000004</v>
      </c>
      <c r="I347" s="61" t="s">
        <v>170</v>
      </c>
      <c r="J347" s="67">
        <v>720</v>
      </c>
    </row>
    <row r="348" spans="1:10" s="70" customFormat="1" ht="27" thickTop="1" thickBot="1" x14ac:dyDescent="0.25">
      <c r="A348" s="62" t="s">
        <v>168</v>
      </c>
      <c r="B348" s="62" t="s">
        <v>168</v>
      </c>
      <c r="C348" s="57">
        <v>33</v>
      </c>
      <c r="D348" s="61">
        <v>30363886</v>
      </c>
      <c r="E348" s="60" t="s">
        <v>487</v>
      </c>
      <c r="F348" s="66">
        <v>60000</v>
      </c>
      <c r="G348" s="66">
        <v>57914.913</v>
      </c>
      <c r="H348" s="66">
        <v>2085.087</v>
      </c>
      <c r="I348" s="61" t="s">
        <v>170</v>
      </c>
      <c r="J348" s="67">
        <v>360</v>
      </c>
    </row>
    <row r="349" spans="1:10" s="70" customFormat="1" ht="27" thickTop="1" thickBot="1" x14ac:dyDescent="0.25">
      <c r="A349" s="62" t="s">
        <v>168</v>
      </c>
      <c r="B349" s="62" t="s">
        <v>168</v>
      </c>
      <c r="C349" s="57">
        <v>33</v>
      </c>
      <c r="D349" s="61">
        <v>30449431</v>
      </c>
      <c r="E349" s="60" t="s">
        <v>488</v>
      </c>
      <c r="F349" s="66">
        <v>200000</v>
      </c>
      <c r="G349" s="66">
        <v>132276.666</v>
      </c>
      <c r="H349" s="66">
        <v>67723.334000000003</v>
      </c>
      <c r="I349" s="61" t="s">
        <v>170</v>
      </c>
      <c r="J349" s="67">
        <v>540</v>
      </c>
    </row>
    <row r="350" spans="1:10" s="70" customFormat="1" ht="39.75" thickTop="1" thickBot="1" x14ac:dyDescent="0.25">
      <c r="A350" s="62" t="s">
        <v>168</v>
      </c>
      <c r="B350" s="62" t="s">
        <v>168</v>
      </c>
      <c r="C350" s="57">
        <v>33</v>
      </c>
      <c r="D350" s="61">
        <v>30449275</v>
      </c>
      <c r="E350" s="60" t="s">
        <v>489</v>
      </c>
      <c r="F350" s="66">
        <v>163850</v>
      </c>
      <c r="G350" s="66">
        <v>79353.231</v>
      </c>
      <c r="H350" s="66">
        <v>84496.769</v>
      </c>
      <c r="I350" s="61" t="s">
        <v>170</v>
      </c>
      <c r="J350" s="67">
        <v>540</v>
      </c>
    </row>
    <row r="351" spans="1:10" s="70" customFormat="1" ht="39.75" thickTop="1" thickBot="1" x14ac:dyDescent="0.25">
      <c r="A351" s="62" t="s">
        <v>168</v>
      </c>
      <c r="B351" s="62" t="s">
        <v>168</v>
      </c>
      <c r="C351" s="57">
        <v>33</v>
      </c>
      <c r="D351" s="61">
        <v>30449276</v>
      </c>
      <c r="E351" s="60" t="s">
        <v>490</v>
      </c>
      <c r="F351" s="66">
        <v>127440.235</v>
      </c>
      <c r="G351" s="66">
        <v>108505.36900000001</v>
      </c>
      <c r="H351" s="66">
        <v>18934.866000000002</v>
      </c>
      <c r="I351" s="61" t="s">
        <v>170</v>
      </c>
      <c r="J351" s="67">
        <v>540</v>
      </c>
    </row>
    <row r="352" spans="1:10" s="70" customFormat="1" ht="52.5" thickTop="1" thickBot="1" x14ac:dyDescent="0.25">
      <c r="A352" s="62" t="s">
        <v>168</v>
      </c>
      <c r="B352" s="62" t="s">
        <v>168</v>
      </c>
      <c r="C352" s="57">
        <v>33</v>
      </c>
      <c r="D352" s="61">
        <v>30449423</v>
      </c>
      <c r="E352" s="60" t="s">
        <v>491</v>
      </c>
      <c r="F352" s="66">
        <v>199461.2</v>
      </c>
      <c r="G352" s="66">
        <v>186277.027</v>
      </c>
      <c r="H352" s="66">
        <v>13184.173000000001</v>
      </c>
      <c r="I352" s="61" t="s">
        <v>170</v>
      </c>
      <c r="J352" s="67">
        <v>540</v>
      </c>
    </row>
    <row r="353" spans="1:10" s="70" customFormat="1" ht="52.5" thickTop="1" thickBot="1" x14ac:dyDescent="0.25">
      <c r="A353" s="62" t="s">
        <v>168</v>
      </c>
      <c r="B353" s="62" t="s">
        <v>168</v>
      </c>
      <c r="C353" s="57">
        <v>33</v>
      </c>
      <c r="D353" s="61">
        <v>30449424</v>
      </c>
      <c r="E353" s="60" t="s">
        <v>492</v>
      </c>
      <c r="F353" s="66">
        <v>159657.60000000001</v>
      </c>
      <c r="G353" s="66">
        <v>152841.12899999999</v>
      </c>
      <c r="H353" s="66">
        <v>6816.4709999999995</v>
      </c>
      <c r="I353" s="61" t="s">
        <v>170</v>
      </c>
      <c r="J353" s="67">
        <v>720</v>
      </c>
    </row>
    <row r="354" spans="1:10" s="70" customFormat="1" ht="14.25" thickTop="1" thickBot="1" x14ac:dyDescent="0.25">
      <c r="A354" s="62" t="s">
        <v>168</v>
      </c>
      <c r="B354" s="62" t="s">
        <v>168</v>
      </c>
      <c r="C354" s="57">
        <v>33</v>
      </c>
      <c r="D354" s="61">
        <v>30110690</v>
      </c>
      <c r="E354" s="60" t="s">
        <v>493</v>
      </c>
      <c r="F354" s="66">
        <v>1215913</v>
      </c>
      <c r="G354" s="66">
        <v>1049139.8060000001</v>
      </c>
      <c r="H354" s="66">
        <v>166773.19399999999</v>
      </c>
      <c r="I354" s="61" t="s">
        <v>170</v>
      </c>
      <c r="J354" s="67">
        <v>720</v>
      </c>
    </row>
    <row r="355" spans="1:10" s="70" customFormat="1" ht="27" thickTop="1" thickBot="1" x14ac:dyDescent="0.25">
      <c r="A355" s="62" t="s">
        <v>168</v>
      </c>
      <c r="B355" s="62" t="s">
        <v>168</v>
      </c>
      <c r="C355" s="57">
        <v>33</v>
      </c>
      <c r="D355" s="61">
        <v>30192172</v>
      </c>
      <c r="E355" s="60" t="s">
        <v>495</v>
      </c>
      <c r="F355" s="66">
        <v>2971793</v>
      </c>
      <c r="G355" s="66">
        <v>2887795.6830000002</v>
      </c>
      <c r="H355" s="66">
        <v>83997.316999999995</v>
      </c>
      <c r="I355" s="61" t="s">
        <v>170</v>
      </c>
      <c r="J355" s="67">
        <v>360</v>
      </c>
    </row>
    <row r="356" spans="1:10" s="70" customFormat="1" ht="27" thickTop="1" thickBot="1" x14ac:dyDescent="0.25">
      <c r="A356" s="62" t="s">
        <v>168</v>
      </c>
      <c r="B356" s="62" t="s">
        <v>168</v>
      </c>
      <c r="C356" s="57">
        <v>33</v>
      </c>
      <c r="D356" s="61" t="s">
        <v>494</v>
      </c>
      <c r="E356" s="60" t="s">
        <v>496</v>
      </c>
      <c r="F356" s="66">
        <v>393000</v>
      </c>
      <c r="G356" s="66">
        <v>138680</v>
      </c>
      <c r="H356" s="66">
        <v>254320</v>
      </c>
      <c r="I356" s="61" t="s">
        <v>170</v>
      </c>
      <c r="J356" s="67">
        <v>730</v>
      </c>
    </row>
    <row r="357" spans="1:10" s="70" customFormat="1" ht="27" thickTop="1" thickBot="1" x14ac:dyDescent="0.25">
      <c r="A357" s="62" t="s">
        <v>168</v>
      </c>
      <c r="B357" s="62" t="s">
        <v>168</v>
      </c>
      <c r="C357" s="57">
        <v>33</v>
      </c>
      <c r="D357" s="61">
        <v>30362329</v>
      </c>
      <c r="E357" s="60" t="s">
        <v>497</v>
      </c>
      <c r="F357" s="66">
        <v>258195</v>
      </c>
      <c r="G357" s="66">
        <v>193646.25</v>
      </c>
      <c r="H357" s="66">
        <v>64548.75</v>
      </c>
      <c r="I357" s="61" t="s">
        <v>170</v>
      </c>
      <c r="J357" s="67">
        <v>720</v>
      </c>
    </row>
    <row r="358" spans="1:10" s="70" customFormat="1" ht="52.5" thickTop="1" thickBot="1" x14ac:dyDescent="0.25">
      <c r="A358" s="62" t="s">
        <v>168</v>
      </c>
      <c r="B358" s="62" t="s">
        <v>168</v>
      </c>
      <c r="C358" s="57">
        <v>33</v>
      </c>
      <c r="D358" s="61">
        <v>30362586</v>
      </c>
      <c r="E358" s="60" t="s">
        <v>498</v>
      </c>
      <c r="F358" s="66">
        <v>141750</v>
      </c>
      <c r="G358" s="66">
        <v>106312.5</v>
      </c>
      <c r="H358" s="66">
        <v>35437.5</v>
      </c>
      <c r="I358" s="61" t="s">
        <v>170</v>
      </c>
      <c r="J358" s="67">
        <v>1080</v>
      </c>
    </row>
    <row r="359" spans="1:10" s="70" customFormat="1" ht="14.25" thickTop="1" thickBot="1" x14ac:dyDescent="0.25">
      <c r="A359" s="62" t="s">
        <v>168</v>
      </c>
      <c r="B359" s="62" t="s">
        <v>168</v>
      </c>
      <c r="C359" s="57">
        <v>33</v>
      </c>
      <c r="D359" s="61">
        <v>40000420</v>
      </c>
      <c r="E359" s="60" t="s">
        <v>499</v>
      </c>
      <c r="F359" s="66">
        <v>99991.478000000003</v>
      </c>
      <c r="G359" s="66">
        <v>69619.301999999996</v>
      </c>
      <c r="H359" s="66">
        <v>30372.175999999999</v>
      </c>
      <c r="I359" s="61" t="s">
        <v>170</v>
      </c>
      <c r="J359" s="67">
        <v>360</v>
      </c>
    </row>
    <row r="360" spans="1:10" ht="14.25" thickTop="1" thickBot="1" x14ac:dyDescent="0.25">
      <c r="A360" s="62"/>
      <c r="B360" s="61"/>
      <c r="C360" s="57"/>
      <c r="D360" s="61"/>
      <c r="E360" s="60"/>
      <c r="F360" s="66">
        <f>SUM(F16:F359)</f>
        <v>224097160.23899996</v>
      </c>
      <c r="G360" s="66">
        <f>SUM(G16:G359)</f>
        <v>170697947.46199989</v>
      </c>
      <c r="H360" s="66">
        <f>SUM(H16:H359)</f>
        <v>53399212.776999988</v>
      </c>
      <c r="I360" s="61"/>
      <c r="J360" s="67"/>
    </row>
    <row r="361" spans="1:10" ht="13.5" thickTop="1" x14ac:dyDescent="0.2"/>
  </sheetData>
  <autoFilter ref="A15:J360"/>
  <sortState ref="A16:K52">
    <sortCondition ref="D16:D52"/>
  </sortState>
  <mergeCells count="4">
    <mergeCell ref="B2:J6"/>
    <mergeCell ref="A9:J9"/>
    <mergeCell ref="A10:J10"/>
    <mergeCell ref="B12:J12"/>
  </mergeCells>
  <pageMargins left="0.15748031496062992" right="0.15748031496062992" top="0.15748031496062992" bottom="0.19685039370078741" header="0.15748031496062992" footer="0.15748031496062992"/>
  <pageSetup paperSize="9" scale="7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3"/>
  <sheetViews>
    <sheetView workbookViewId="0">
      <selection activeCell="H18" sqref="H18"/>
    </sheetView>
  </sheetViews>
  <sheetFormatPr baseColWidth="10" defaultRowHeight="15" x14ac:dyDescent="0.25"/>
  <cols>
    <col min="1" max="1" width="7.140625" style="84" customWidth="1"/>
    <col min="2" max="2" width="7.28515625" style="84" customWidth="1"/>
    <col min="3" max="3" width="5.42578125" style="84" customWidth="1"/>
    <col min="4" max="4" width="13.42578125" style="84" customWidth="1"/>
    <col min="5" max="5" width="17.5703125" style="84" customWidth="1"/>
    <col min="6" max="6" width="36.5703125" style="84" customWidth="1"/>
    <col min="7" max="7" width="20.7109375" style="84" customWidth="1"/>
    <col min="8" max="8" width="18.42578125" style="84" customWidth="1"/>
    <col min="9" max="16384" width="11.42578125" style="84"/>
  </cols>
  <sheetData>
    <row r="7" spans="1:8" ht="15.75" thickBot="1" x14ac:dyDescent="0.3">
      <c r="A7" s="88" t="s">
        <v>476</v>
      </c>
      <c r="B7" s="86"/>
      <c r="C7" s="85"/>
      <c r="D7" s="85"/>
      <c r="E7" s="87"/>
      <c r="F7" s="87"/>
      <c r="G7" s="87"/>
      <c r="H7" s="87"/>
    </row>
    <row r="8" spans="1:8" ht="16.5" thickTop="1" thickBot="1" x14ac:dyDescent="0.3">
      <c r="A8" s="160" t="s">
        <v>142</v>
      </c>
      <c r="B8" s="161"/>
      <c r="C8" s="161"/>
      <c r="D8" s="161"/>
      <c r="E8" s="161"/>
      <c r="F8" s="161"/>
      <c r="G8" s="161"/>
      <c r="H8" s="171"/>
    </row>
    <row r="9" spans="1:8" ht="31.5" customHeight="1" thickTop="1" thickBot="1" x14ac:dyDescent="0.3">
      <c r="A9" s="164" t="s">
        <v>143</v>
      </c>
      <c r="B9" s="165"/>
      <c r="C9" s="165"/>
      <c r="D9" s="165"/>
      <c r="E9" s="165"/>
      <c r="F9" s="165"/>
      <c r="G9" s="165"/>
      <c r="H9" s="172"/>
    </row>
    <row r="10" spans="1:8" ht="16.5" thickTop="1" thickBot="1" x14ac:dyDescent="0.3">
      <c r="A10" s="173" t="s">
        <v>4</v>
      </c>
      <c r="B10" s="174"/>
      <c r="C10" s="175" t="s">
        <v>5</v>
      </c>
      <c r="D10" s="176"/>
    </row>
    <row r="11" spans="1:8" ht="16.5" thickTop="1" thickBot="1" x14ac:dyDescent="0.3">
      <c r="A11" s="89" t="s">
        <v>144</v>
      </c>
      <c r="B11" s="89" t="s">
        <v>145</v>
      </c>
      <c r="C11" s="89" t="s">
        <v>146</v>
      </c>
      <c r="D11" s="89" t="s">
        <v>6</v>
      </c>
      <c r="E11" s="89" t="s">
        <v>147</v>
      </c>
      <c r="F11" s="89" t="s">
        <v>148</v>
      </c>
      <c r="G11" s="89" t="s">
        <v>149</v>
      </c>
      <c r="H11" s="89" t="s">
        <v>150</v>
      </c>
    </row>
    <row r="12" spans="1:8" ht="16.5" thickTop="1" thickBot="1" x14ac:dyDescent="0.3">
      <c r="A12" s="177" t="s">
        <v>151</v>
      </c>
      <c r="B12" s="178"/>
      <c r="C12" s="178"/>
      <c r="D12" s="178"/>
      <c r="E12" s="178"/>
      <c r="F12" s="178"/>
      <c r="G12" s="178"/>
      <c r="H12" s="179"/>
    </row>
    <row r="13" spans="1:8" ht="15.75" thickTop="1" x14ac:dyDescent="0.25"/>
  </sheetData>
  <mergeCells count="5">
    <mergeCell ref="A8:H8"/>
    <mergeCell ref="A9:H9"/>
    <mergeCell ref="A10:B10"/>
    <mergeCell ref="C10:D10"/>
    <mergeCell ref="A12:H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DETALLE GORES</vt:lpstr>
      <vt:lpstr>02-2 (Sub 24) 2.1</vt:lpstr>
      <vt:lpstr>2.1 (Sub. 24) 1° Trimest 2018</vt:lpstr>
      <vt:lpstr>3.5 (Sub 29) 1° Trimestre 2018 </vt:lpstr>
      <vt:lpstr>4.2.1 (Sub 31) 1°Trimestre 2018</vt:lpstr>
      <vt:lpstr>5.5 (Sub 33) 1°Trimestre 2018</vt:lpstr>
      <vt:lpstr>5.6 (Sub 33) 1°Trimestre 2018 </vt:lpstr>
      <vt:lpstr>04 (29, 31 y 33) 1°Trim. 2018</vt:lpstr>
      <vt:lpstr>13 (FNDR) 1° Trimestre 2018</vt:lpstr>
      <vt:lpstr>'04 (29, 31 y 33) 1°Trim. 2018'!Títulos_a_imprimir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SUBDERE</dc:creator>
  <cp:lastModifiedBy>Daniela Varela</cp:lastModifiedBy>
  <cp:lastPrinted>2018-01-22T22:01:14Z</cp:lastPrinted>
  <dcterms:created xsi:type="dcterms:W3CDTF">2012-04-05T15:15:10Z</dcterms:created>
  <dcterms:modified xsi:type="dcterms:W3CDTF">2018-04-19T13:51:44Z</dcterms:modified>
</cp:coreProperties>
</file>